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SAA\Cross Country\2019\"/>
    </mc:Choice>
  </mc:AlternateContent>
  <xr:revisionPtr revIDLastSave="0" documentId="8_{1FE886B9-5835-4977-B23B-E49876012EAF}" xr6:coauthVersionLast="40" xr6:coauthVersionMax="40" xr10:uidLastSave="{00000000-0000-0000-0000-000000000000}"/>
  <bookViews>
    <workbookView xWindow="0" yWindow="0" windowWidth="21000" windowHeight="11715" tabRatio="869" firstSheet="1" activeTab="11" xr2:uid="{00000000-000D-0000-FFFF-FFFF00000000}"/>
  </bookViews>
  <sheets>
    <sheet name="Home" sheetId="8" state="hidden" r:id="rId1"/>
    <sheet name="Minor_Boys" sheetId="2" r:id="rId2"/>
    <sheet name="Junior_Boys" sheetId="3" r:id="rId3"/>
    <sheet name="Intermediate_Boys" sheetId="4" r:id="rId4"/>
    <sheet name="Senior_Boys" sheetId="5" r:id="rId5"/>
    <sheet name="Boys Declarations" sheetId="6" state="hidden" r:id="rId6"/>
    <sheet name="Minor_Girls" sheetId="9" r:id="rId7"/>
    <sheet name="Junior_Girls" sheetId="11" r:id="rId8"/>
    <sheet name="Intermediate_Girls" sheetId="10" r:id="rId9"/>
    <sheet name="Senior_Girls" sheetId="12" r:id="rId10"/>
    <sheet name="Girls Declarations" sheetId="7" state="hidden" r:id="rId11"/>
    <sheet name="Overall Team Results" sheetId="13" r:id="rId12"/>
    <sheet name="Full Results" sheetId="14" r:id="rId13"/>
  </sheets>
  <definedNames>
    <definedName name="_xlnm._FilterDatabase" localSheetId="12" hidden="1">'Full Results'!$P$1:$P$1969</definedName>
    <definedName name="_xlnm._FilterDatabase" localSheetId="3" hidden="1">Intermediate_Boys!$T$1:$T$316</definedName>
    <definedName name="_xlnm._FilterDatabase" localSheetId="8" hidden="1">Intermediate_Girls!$T$1:$T$316</definedName>
    <definedName name="_xlnm._FilterDatabase" localSheetId="2" hidden="1">Junior_Boys!$T$1:$T$316</definedName>
    <definedName name="_xlnm._FilterDatabase" localSheetId="7" hidden="1">Junior_Girls!$T$1:$T$316</definedName>
    <definedName name="_xlnm._FilterDatabase" localSheetId="1" hidden="1">Minor_Boys!$T$1:$T$181</definedName>
    <definedName name="_xlnm._FilterDatabase" localSheetId="6" hidden="1">Minor_Girls!$T$1:$T$316</definedName>
    <definedName name="_xlnm._FilterDatabase" localSheetId="4" hidden="1">Senior_Boys!$T$1:$T$316</definedName>
    <definedName name="_xlnm._FilterDatabase" localSheetId="9" hidden="1">Senior_Girls!$T$1:$T$316</definedName>
    <definedName name="Intermediate_boys">'Boys Declarations'!$I$3:$K$102</definedName>
    <definedName name="Intermediate_girls">'Girls Declarations'!$I$3:$K$102</definedName>
    <definedName name="Junior_boys">'Boys Declarations'!$E$3:$G$102</definedName>
    <definedName name="Junior_girls">'Girls Declarations'!$E$3:$G$102</definedName>
    <definedName name="Minor_boys">'Boys Declarations'!$A$3:$C$102</definedName>
    <definedName name="Minor_girls">'Girls Declarations'!$A$3:$C$102</definedName>
    <definedName name="_xlnm.Print_Area" localSheetId="12">'Full Results'!$C$1:$O$1007</definedName>
    <definedName name="_xlnm.Print_Area" localSheetId="3">Intermediate_Boys!$G$1:$S$129</definedName>
    <definedName name="_xlnm.Print_Area" localSheetId="8">Intermediate_Girls!$G$1:$S$129</definedName>
    <definedName name="_xlnm.Print_Area" localSheetId="2">Junior_Boys!$G$1:$S$129</definedName>
    <definedName name="_xlnm.Print_Area" localSheetId="7">Junior_Girls!$G$1:$S$129</definedName>
    <definedName name="_xlnm.Print_Area" localSheetId="1">Minor_Boys!$G$1:$S$119</definedName>
    <definedName name="_xlnm.Print_Area" localSheetId="6">Minor_Girls!$G$1:$S$129</definedName>
    <definedName name="_xlnm.Print_Area" localSheetId="11">'Overall Team Results'!$A$1:$K$46</definedName>
    <definedName name="_xlnm.Print_Area" localSheetId="4">Senior_Boys!$G$1:$S$129</definedName>
    <definedName name="_xlnm.Print_Area" localSheetId="9">Senior_Girls!$G$1:$S$129</definedName>
    <definedName name="_xlnm.Print_Titles" localSheetId="3">Intermediate_Boys!$1:$5</definedName>
    <definedName name="_xlnm.Print_Titles" localSheetId="8">Intermediate_Girls!$1:$5</definedName>
    <definedName name="_xlnm.Print_Titles" localSheetId="2">Junior_Boys!$1:$5</definedName>
    <definedName name="_xlnm.Print_Titles" localSheetId="7">Junior_Girls!$1:$5</definedName>
    <definedName name="_xlnm.Print_Titles" localSheetId="1">Minor_Boys!$1:$5</definedName>
    <definedName name="_xlnm.Print_Titles" localSheetId="6">Minor_Girls!$1:$5</definedName>
    <definedName name="_xlnm.Print_Titles" localSheetId="4">Senior_Boys!$1:$5</definedName>
    <definedName name="_xlnm.Print_Titles" localSheetId="9">Senior_Girls!$1:$5</definedName>
    <definedName name="Senior_boys">'Boys Declarations'!$M$3:$O$102</definedName>
    <definedName name="Senior_girls">'Girls Declarations'!$M$3:$O$102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2" l="1"/>
  <c r="G37" i="2"/>
  <c r="G38" i="2"/>
  <c r="G35" i="2"/>
  <c r="D40" i="14" l="1"/>
  <c r="D28" i="14"/>
  <c r="S11" i="14"/>
  <c r="S12" i="14"/>
  <c r="S13" i="14"/>
  <c r="S14" i="14"/>
  <c r="S10" i="14"/>
  <c r="C1" i="14"/>
  <c r="A1" i="13"/>
  <c r="O993" i="14"/>
  <c r="D993" i="14"/>
  <c r="O992" i="14"/>
  <c r="D992" i="14"/>
  <c r="P992" i="14" s="1"/>
  <c r="O991" i="14"/>
  <c r="D991" i="14"/>
  <c r="P991" i="14" s="1"/>
  <c r="O990" i="14"/>
  <c r="D990" i="14"/>
  <c r="P990" i="14" s="1"/>
  <c r="O989" i="14"/>
  <c r="D989" i="14"/>
  <c r="O988" i="14"/>
  <c r="D988" i="14"/>
  <c r="P988" i="14" s="1"/>
  <c r="O987" i="14"/>
  <c r="D987" i="14"/>
  <c r="P987" i="14" s="1"/>
  <c r="O986" i="14"/>
  <c r="D986" i="14"/>
  <c r="P986" i="14" s="1"/>
  <c r="O985" i="14"/>
  <c r="D985" i="14"/>
  <c r="O984" i="14"/>
  <c r="D984" i="14"/>
  <c r="O983" i="14"/>
  <c r="D983" i="14"/>
  <c r="P983" i="14" s="1"/>
  <c r="O982" i="14"/>
  <c r="D982" i="14"/>
  <c r="P982" i="14" s="1"/>
  <c r="O981" i="14"/>
  <c r="D981" i="14"/>
  <c r="O980" i="14"/>
  <c r="D980" i="14"/>
  <c r="P980" i="14" s="1"/>
  <c r="O979" i="14"/>
  <c r="D979" i="14"/>
  <c r="P979" i="14" s="1"/>
  <c r="O978" i="14"/>
  <c r="D978" i="14"/>
  <c r="O977" i="14"/>
  <c r="D977" i="14"/>
  <c r="O976" i="14"/>
  <c r="D976" i="14"/>
  <c r="P976" i="14" s="1"/>
  <c r="O975" i="14"/>
  <c r="D975" i="14"/>
  <c r="P975" i="14" s="1"/>
  <c r="O974" i="14"/>
  <c r="D974" i="14"/>
  <c r="P974" i="14" s="1"/>
  <c r="O973" i="14"/>
  <c r="D973" i="14"/>
  <c r="O972" i="14"/>
  <c r="D972" i="14"/>
  <c r="P972" i="14" s="1"/>
  <c r="O971" i="14"/>
  <c r="D971" i="14"/>
  <c r="P971" i="14" s="1"/>
  <c r="O970" i="14"/>
  <c r="D970" i="14"/>
  <c r="P970" i="14" s="1"/>
  <c r="O969" i="14"/>
  <c r="D969" i="14"/>
  <c r="O968" i="14"/>
  <c r="D968" i="14"/>
  <c r="O967" i="14"/>
  <c r="D967" i="14"/>
  <c r="P967" i="14" s="1"/>
  <c r="O966" i="14"/>
  <c r="D966" i="14"/>
  <c r="P966" i="14" s="1"/>
  <c r="O965" i="14"/>
  <c r="D965" i="14"/>
  <c r="O964" i="14"/>
  <c r="D964" i="14"/>
  <c r="P964" i="14" s="1"/>
  <c r="O963" i="14"/>
  <c r="D963" i="14"/>
  <c r="P963" i="14" s="1"/>
  <c r="O962" i="14"/>
  <c r="D962" i="14"/>
  <c r="O961" i="14"/>
  <c r="D961" i="14"/>
  <c r="O960" i="14"/>
  <c r="D960" i="14"/>
  <c r="P960" i="14" s="1"/>
  <c r="O959" i="14"/>
  <c r="D959" i="14"/>
  <c r="P959" i="14" s="1"/>
  <c r="O958" i="14"/>
  <c r="D958" i="14"/>
  <c r="P958" i="14" s="1"/>
  <c r="O957" i="14"/>
  <c r="D957" i="14"/>
  <c r="O956" i="14"/>
  <c r="D956" i="14"/>
  <c r="P956" i="14" s="1"/>
  <c r="O955" i="14"/>
  <c r="D955" i="14"/>
  <c r="P955" i="14" s="1"/>
  <c r="O954" i="14"/>
  <c r="D954" i="14"/>
  <c r="P954" i="14" s="1"/>
  <c r="O953" i="14"/>
  <c r="D953" i="14"/>
  <c r="O952" i="14"/>
  <c r="D952" i="14"/>
  <c r="O951" i="14"/>
  <c r="D951" i="14"/>
  <c r="P951" i="14" s="1"/>
  <c r="O950" i="14"/>
  <c r="D950" i="14"/>
  <c r="P950" i="14" s="1"/>
  <c r="O949" i="14"/>
  <c r="D949" i="14"/>
  <c r="O948" i="14"/>
  <c r="D948" i="14"/>
  <c r="P948" i="14" s="1"/>
  <c r="O947" i="14"/>
  <c r="D947" i="14"/>
  <c r="P947" i="14" s="1"/>
  <c r="O946" i="14"/>
  <c r="D946" i="14"/>
  <c r="O945" i="14"/>
  <c r="D945" i="14"/>
  <c r="O944" i="14"/>
  <c r="D944" i="14"/>
  <c r="P944" i="14" s="1"/>
  <c r="O943" i="14"/>
  <c r="D943" i="14"/>
  <c r="P943" i="14" s="1"/>
  <c r="O942" i="14"/>
  <c r="D942" i="14"/>
  <c r="P942" i="14" s="1"/>
  <c r="O941" i="14"/>
  <c r="D941" i="14"/>
  <c r="O940" i="14"/>
  <c r="D940" i="14"/>
  <c r="P940" i="14" s="1"/>
  <c r="O939" i="14"/>
  <c r="D939" i="14"/>
  <c r="P939" i="14" s="1"/>
  <c r="O938" i="14"/>
  <c r="D938" i="14"/>
  <c r="P938" i="14" s="1"/>
  <c r="O937" i="14"/>
  <c r="D937" i="14"/>
  <c r="O936" i="14"/>
  <c r="D936" i="14"/>
  <c r="O935" i="14"/>
  <c r="D935" i="14"/>
  <c r="P935" i="14" s="1"/>
  <c r="O934" i="14"/>
  <c r="D934" i="14"/>
  <c r="P934" i="14" s="1"/>
  <c r="O933" i="14"/>
  <c r="D933" i="14"/>
  <c r="O932" i="14"/>
  <c r="D932" i="14"/>
  <c r="P932" i="14" s="1"/>
  <c r="O931" i="14"/>
  <c r="D931" i="14"/>
  <c r="P931" i="14" s="1"/>
  <c r="O930" i="14"/>
  <c r="D930" i="14"/>
  <c r="O929" i="14"/>
  <c r="D929" i="14"/>
  <c r="O928" i="14"/>
  <c r="D928" i="14"/>
  <c r="P928" i="14" s="1"/>
  <c r="O927" i="14"/>
  <c r="D927" i="14"/>
  <c r="P927" i="14" s="1"/>
  <c r="O926" i="14"/>
  <c r="D926" i="14"/>
  <c r="P926" i="14" s="1"/>
  <c r="O925" i="14"/>
  <c r="D925" i="14"/>
  <c r="O924" i="14"/>
  <c r="D924" i="14"/>
  <c r="P924" i="14" s="1"/>
  <c r="O923" i="14"/>
  <c r="D923" i="14"/>
  <c r="P923" i="14" s="1"/>
  <c r="O922" i="14"/>
  <c r="D922" i="14"/>
  <c r="P922" i="14" s="1"/>
  <c r="O921" i="14"/>
  <c r="D921" i="14"/>
  <c r="O920" i="14"/>
  <c r="D920" i="14"/>
  <c r="O919" i="14"/>
  <c r="D919" i="14"/>
  <c r="P919" i="14" s="1"/>
  <c r="O918" i="14"/>
  <c r="D918" i="14"/>
  <c r="P918" i="14" s="1"/>
  <c r="O917" i="14"/>
  <c r="D917" i="14"/>
  <c r="P917" i="14" s="1"/>
  <c r="O916" i="14"/>
  <c r="D916" i="14"/>
  <c r="P916" i="14" s="1"/>
  <c r="O915" i="14"/>
  <c r="D915" i="14"/>
  <c r="P915" i="14" s="1"/>
  <c r="O914" i="14"/>
  <c r="D914" i="14"/>
  <c r="O913" i="14"/>
  <c r="D913" i="14"/>
  <c r="O912" i="14"/>
  <c r="D912" i="14"/>
  <c r="P912" i="14" s="1"/>
  <c r="O911" i="14"/>
  <c r="D911" i="14"/>
  <c r="P911" i="14" s="1"/>
  <c r="O910" i="14"/>
  <c r="D910" i="14"/>
  <c r="P910" i="14" s="1"/>
  <c r="O909" i="14"/>
  <c r="D909" i="14"/>
  <c r="P909" i="14" s="1"/>
  <c r="O908" i="14"/>
  <c r="D908" i="14"/>
  <c r="P908" i="14" s="1"/>
  <c r="O907" i="14"/>
  <c r="D907" i="14"/>
  <c r="P907" i="14" s="1"/>
  <c r="O906" i="14"/>
  <c r="D906" i="14"/>
  <c r="P906" i="14" s="1"/>
  <c r="O905" i="14"/>
  <c r="D905" i="14"/>
  <c r="O904" i="14"/>
  <c r="D904" i="14"/>
  <c r="P904" i="14" s="1"/>
  <c r="O903" i="14"/>
  <c r="D903" i="14"/>
  <c r="O902" i="14"/>
  <c r="D902" i="14"/>
  <c r="P902" i="14" s="1"/>
  <c r="O901" i="14"/>
  <c r="D901" i="14"/>
  <c r="O900" i="14"/>
  <c r="D900" i="14"/>
  <c r="P900" i="14" s="1"/>
  <c r="O899" i="14"/>
  <c r="D899" i="14"/>
  <c r="O898" i="14"/>
  <c r="D898" i="14"/>
  <c r="P898" i="14" s="1"/>
  <c r="O897" i="14"/>
  <c r="D897" i="14"/>
  <c r="O896" i="14"/>
  <c r="D896" i="14"/>
  <c r="P896" i="14" s="1"/>
  <c r="O895" i="14"/>
  <c r="D895" i="14"/>
  <c r="O894" i="14"/>
  <c r="D894" i="14"/>
  <c r="P894" i="14" s="1"/>
  <c r="O873" i="14"/>
  <c r="D873" i="14"/>
  <c r="O872" i="14"/>
  <c r="D872" i="14"/>
  <c r="P872" i="14" s="1"/>
  <c r="O871" i="14"/>
  <c r="D871" i="14"/>
  <c r="O870" i="14"/>
  <c r="D870" i="14"/>
  <c r="P870" i="14" s="1"/>
  <c r="O869" i="14"/>
  <c r="D869" i="14"/>
  <c r="O868" i="14"/>
  <c r="D868" i="14"/>
  <c r="P868" i="14" s="1"/>
  <c r="O867" i="14"/>
  <c r="D867" i="14"/>
  <c r="O866" i="14"/>
  <c r="D866" i="14"/>
  <c r="P866" i="14" s="1"/>
  <c r="O865" i="14"/>
  <c r="D865" i="14"/>
  <c r="O864" i="14"/>
  <c r="D864" i="14"/>
  <c r="P864" i="14" s="1"/>
  <c r="O863" i="14"/>
  <c r="D863" i="14"/>
  <c r="O862" i="14"/>
  <c r="D862" i="14"/>
  <c r="P862" i="14" s="1"/>
  <c r="O861" i="14"/>
  <c r="D861" i="14"/>
  <c r="O860" i="14"/>
  <c r="D860" i="14"/>
  <c r="O859" i="14"/>
  <c r="D859" i="14"/>
  <c r="O858" i="14"/>
  <c r="D858" i="14"/>
  <c r="P858" i="14" s="1"/>
  <c r="O857" i="14"/>
  <c r="D857" i="14"/>
  <c r="O856" i="14"/>
  <c r="D856" i="14"/>
  <c r="P856" i="14" s="1"/>
  <c r="O855" i="14"/>
  <c r="D855" i="14"/>
  <c r="O854" i="14"/>
  <c r="D854" i="14"/>
  <c r="P854" i="14" s="1"/>
  <c r="O853" i="14"/>
  <c r="D853" i="14"/>
  <c r="P853" i="14" s="1"/>
  <c r="O852" i="14"/>
  <c r="D852" i="14"/>
  <c r="P852" i="14" s="1"/>
  <c r="O851" i="14"/>
  <c r="D851" i="14"/>
  <c r="O850" i="14"/>
  <c r="D850" i="14"/>
  <c r="P850" i="14" s="1"/>
  <c r="O849" i="14"/>
  <c r="D849" i="14"/>
  <c r="P849" i="14" s="1"/>
  <c r="O848" i="14"/>
  <c r="D848" i="14"/>
  <c r="P848" i="14" s="1"/>
  <c r="O847" i="14"/>
  <c r="D847" i="14"/>
  <c r="O846" i="14"/>
  <c r="D846" i="14"/>
  <c r="P846" i="14" s="1"/>
  <c r="O845" i="14"/>
  <c r="D845" i="14"/>
  <c r="P845" i="14" s="1"/>
  <c r="O844" i="14"/>
  <c r="D844" i="14"/>
  <c r="P844" i="14" s="1"/>
  <c r="O843" i="14"/>
  <c r="D843" i="14"/>
  <c r="P843" i="14" s="1"/>
  <c r="O842" i="14"/>
  <c r="D842" i="14"/>
  <c r="P842" i="14" s="1"/>
  <c r="O841" i="14"/>
  <c r="D841" i="14"/>
  <c r="O840" i="14"/>
  <c r="D840" i="14"/>
  <c r="P840" i="14" s="1"/>
  <c r="O839" i="14"/>
  <c r="D839" i="14"/>
  <c r="P839" i="14" s="1"/>
  <c r="O838" i="14"/>
  <c r="D838" i="14"/>
  <c r="P838" i="14" s="1"/>
  <c r="O837" i="14"/>
  <c r="D837" i="14"/>
  <c r="P837" i="14" s="1"/>
  <c r="O836" i="14"/>
  <c r="D836" i="14"/>
  <c r="P836" i="14" s="1"/>
  <c r="O835" i="14"/>
  <c r="D835" i="14"/>
  <c r="P835" i="14" s="1"/>
  <c r="O834" i="14"/>
  <c r="D834" i="14"/>
  <c r="P834" i="14" s="1"/>
  <c r="O833" i="14"/>
  <c r="D833" i="14"/>
  <c r="O832" i="14"/>
  <c r="D832" i="14"/>
  <c r="P832" i="14" s="1"/>
  <c r="O831" i="14"/>
  <c r="D831" i="14"/>
  <c r="P831" i="14" s="1"/>
  <c r="O830" i="14"/>
  <c r="D830" i="14"/>
  <c r="P830" i="14" s="1"/>
  <c r="O829" i="14"/>
  <c r="D829" i="14"/>
  <c r="P829" i="14" s="1"/>
  <c r="O828" i="14"/>
  <c r="D828" i="14"/>
  <c r="P828" i="14" s="1"/>
  <c r="O827" i="14"/>
  <c r="D827" i="14"/>
  <c r="P827" i="14" s="1"/>
  <c r="O826" i="14"/>
  <c r="D826" i="14"/>
  <c r="P826" i="14" s="1"/>
  <c r="O825" i="14"/>
  <c r="D825" i="14"/>
  <c r="O824" i="14"/>
  <c r="D824" i="14"/>
  <c r="P824" i="14" s="1"/>
  <c r="O823" i="14"/>
  <c r="D823" i="14"/>
  <c r="P823" i="14" s="1"/>
  <c r="O822" i="14"/>
  <c r="D822" i="14"/>
  <c r="P822" i="14" s="1"/>
  <c r="O821" i="14"/>
  <c r="D821" i="14"/>
  <c r="P821" i="14" s="1"/>
  <c r="O820" i="14"/>
  <c r="D820" i="14"/>
  <c r="P820" i="14" s="1"/>
  <c r="O819" i="14"/>
  <c r="D819" i="14"/>
  <c r="P819" i="14" s="1"/>
  <c r="O818" i="14"/>
  <c r="D818" i="14"/>
  <c r="P818" i="14" s="1"/>
  <c r="O817" i="14"/>
  <c r="D817" i="14"/>
  <c r="O816" i="14"/>
  <c r="D816" i="14"/>
  <c r="P816" i="14" s="1"/>
  <c r="O815" i="14"/>
  <c r="D815" i="14"/>
  <c r="P815" i="14" s="1"/>
  <c r="O814" i="14"/>
  <c r="D814" i="14"/>
  <c r="P814" i="14" s="1"/>
  <c r="O813" i="14"/>
  <c r="D813" i="14"/>
  <c r="P813" i="14" s="1"/>
  <c r="O812" i="14"/>
  <c r="D812" i="14"/>
  <c r="P812" i="14" s="1"/>
  <c r="O811" i="14"/>
  <c r="D811" i="14"/>
  <c r="O810" i="14"/>
  <c r="D810" i="14"/>
  <c r="P810" i="14" s="1"/>
  <c r="O809" i="14"/>
  <c r="D809" i="14"/>
  <c r="P809" i="14" s="1"/>
  <c r="O808" i="14"/>
  <c r="D808" i="14"/>
  <c r="P808" i="14" s="1"/>
  <c r="O807" i="14"/>
  <c r="D807" i="14"/>
  <c r="P807" i="14" s="1"/>
  <c r="O806" i="14"/>
  <c r="D806" i="14"/>
  <c r="P806" i="14" s="1"/>
  <c r="O805" i="14"/>
  <c r="D805" i="14"/>
  <c r="P805" i="14" s="1"/>
  <c r="O804" i="14"/>
  <c r="D804" i="14"/>
  <c r="P804" i="14" s="1"/>
  <c r="O803" i="14"/>
  <c r="D803" i="14"/>
  <c r="O802" i="14"/>
  <c r="D802" i="14"/>
  <c r="P802" i="14" s="1"/>
  <c r="O801" i="14"/>
  <c r="D801" i="14"/>
  <c r="P801" i="14" s="1"/>
  <c r="O800" i="14"/>
  <c r="D800" i="14"/>
  <c r="P800" i="14" s="1"/>
  <c r="O799" i="14"/>
  <c r="D799" i="14"/>
  <c r="P799" i="14" s="1"/>
  <c r="O798" i="14"/>
  <c r="D798" i="14"/>
  <c r="P798" i="14" s="1"/>
  <c r="O797" i="14"/>
  <c r="D797" i="14"/>
  <c r="P797" i="14" s="1"/>
  <c r="O796" i="14"/>
  <c r="D796" i="14"/>
  <c r="P796" i="14" s="1"/>
  <c r="O795" i="14"/>
  <c r="D795" i="14"/>
  <c r="O794" i="14"/>
  <c r="D794" i="14"/>
  <c r="P794" i="14" s="1"/>
  <c r="O793" i="14"/>
  <c r="D793" i="14"/>
  <c r="P793" i="14" s="1"/>
  <c r="O792" i="14"/>
  <c r="D792" i="14"/>
  <c r="P792" i="14" s="1"/>
  <c r="O791" i="14"/>
  <c r="D791" i="14"/>
  <c r="P791" i="14" s="1"/>
  <c r="O790" i="14"/>
  <c r="D790" i="14"/>
  <c r="P790" i="14" s="1"/>
  <c r="O789" i="14"/>
  <c r="D789" i="14"/>
  <c r="P789" i="14" s="1"/>
  <c r="O788" i="14"/>
  <c r="D788" i="14"/>
  <c r="P788" i="14" s="1"/>
  <c r="O787" i="14"/>
  <c r="D787" i="14"/>
  <c r="P787" i="14" s="1"/>
  <c r="O786" i="14"/>
  <c r="D786" i="14"/>
  <c r="P786" i="14" s="1"/>
  <c r="O785" i="14"/>
  <c r="D785" i="14"/>
  <c r="P785" i="14" s="1"/>
  <c r="O784" i="14"/>
  <c r="D784" i="14"/>
  <c r="P784" i="14" s="1"/>
  <c r="O783" i="14"/>
  <c r="D783" i="14"/>
  <c r="O782" i="14"/>
  <c r="D782" i="14"/>
  <c r="P782" i="14" s="1"/>
  <c r="O781" i="14"/>
  <c r="D781" i="14"/>
  <c r="P781" i="14" s="1"/>
  <c r="O780" i="14"/>
  <c r="D780" i="14"/>
  <c r="P780" i="14" s="1"/>
  <c r="O779" i="14"/>
  <c r="D779" i="14"/>
  <c r="P779" i="14" s="1"/>
  <c r="O778" i="14"/>
  <c r="D778" i="14"/>
  <c r="P778" i="14" s="1"/>
  <c r="O777" i="14"/>
  <c r="D777" i="14"/>
  <c r="P777" i="14" s="1"/>
  <c r="O776" i="14"/>
  <c r="D776" i="14"/>
  <c r="P776" i="14" s="1"/>
  <c r="O775" i="14"/>
  <c r="D775" i="14"/>
  <c r="P775" i="14" s="1"/>
  <c r="O774" i="14"/>
  <c r="D774" i="14"/>
  <c r="P773" i="14" s="1"/>
  <c r="P993" i="14"/>
  <c r="P989" i="14"/>
  <c r="P985" i="14"/>
  <c r="P984" i="14"/>
  <c r="P981" i="14"/>
  <c r="P978" i="14"/>
  <c r="P977" i="14"/>
  <c r="P973" i="14"/>
  <c r="P969" i="14"/>
  <c r="P968" i="14"/>
  <c r="P965" i="14"/>
  <c r="P962" i="14"/>
  <c r="P961" i="14"/>
  <c r="P957" i="14"/>
  <c r="P953" i="14"/>
  <c r="P952" i="14"/>
  <c r="P949" i="14"/>
  <c r="P946" i="14"/>
  <c r="P945" i="14"/>
  <c r="P941" i="14"/>
  <c r="P937" i="14"/>
  <c r="P936" i="14"/>
  <c r="P933" i="14"/>
  <c r="P930" i="14"/>
  <c r="P929" i="14"/>
  <c r="P925" i="14"/>
  <c r="P921" i="14"/>
  <c r="P920" i="14"/>
  <c r="P914" i="14"/>
  <c r="P913" i="14"/>
  <c r="P905" i="14"/>
  <c r="P903" i="14"/>
  <c r="P901" i="14"/>
  <c r="P899" i="14"/>
  <c r="P897" i="14"/>
  <c r="P895" i="14"/>
  <c r="C889" i="14"/>
  <c r="AA888" i="14"/>
  <c r="C888" i="14"/>
  <c r="P873" i="14"/>
  <c r="P871" i="14"/>
  <c r="P869" i="14"/>
  <c r="P867" i="14"/>
  <c r="P865" i="14"/>
  <c r="P863" i="14"/>
  <c r="P861" i="14"/>
  <c r="P860" i="14"/>
  <c r="P859" i="14"/>
  <c r="P857" i="14"/>
  <c r="P855" i="14"/>
  <c r="P851" i="14"/>
  <c r="P847" i="14"/>
  <c r="P841" i="14"/>
  <c r="P833" i="14"/>
  <c r="P825" i="14"/>
  <c r="P817" i="14"/>
  <c r="P811" i="14"/>
  <c r="P803" i="14"/>
  <c r="P795" i="14"/>
  <c r="P783" i="14"/>
  <c r="C769" i="14"/>
  <c r="AA768" i="14"/>
  <c r="C768" i="14"/>
  <c r="O753" i="14"/>
  <c r="D753" i="14"/>
  <c r="P753" i="14" s="1"/>
  <c r="O752" i="14"/>
  <c r="D752" i="14"/>
  <c r="P752" i="14" s="1"/>
  <c r="O751" i="14"/>
  <c r="D751" i="14"/>
  <c r="P751" i="14" s="1"/>
  <c r="O750" i="14"/>
  <c r="D750" i="14"/>
  <c r="O749" i="14"/>
  <c r="D749" i="14"/>
  <c r="P749" i="14" s="1"/>
  <c r="O748" i="14"/>
  <c r="D748" i="14"/>
  <c r="P748" i="14" s="1"/>
  <c r="O747" i="14"/>
  <c r="D747" i="14"/>
  <c r="P747" i="14" s="1"/>
  <c r="O746" i="14"/>
  <c r="D746" i="14"/>
  <c r="P746" i="14" s="1"/>
  <c r="O745" i="14"/>
  <c r="D745" i="14"/>
  <c r="O744" i="14"/>
  <c r="D744" i="14"/>
  <c r="P744" i="14" s="1"/>
  <c r="O743" i="14"/>
  <c r="D743" i="14"/>
  <c r="P743" i="14" s="1"/>
  <c r="O742" i="14"/>
  <c r="D742" i="14"/>
  <c r="P742" i="14" s="1"/>
  <c r="O741" i="14"/>
  <c r="D741" i="14"/>
  <c r="P741" i="14" s="1"/>
  <c r="O740" i="14"/>
  <c r="D740" i="14"/>
  <c r="P740" i="14" s="1"/>
  <c r="O739" i="14"/>
  <c r="D739" i="14"/>
  <c r="P739" i="14" s="1"/>
  <c r="O738" i="14"/>
  <c r="D738" i="14"/>
  <c r="O737" i="14"/>
  <c r="D737" i="14"/>
  <c r="P737" i="14" s="1"/>
  <c r="O736" i="14"/>
  <c r="D736" i="14"/>
  <c r="P736" i="14" s="1"/>
  <c r="O735" i="14"/>
  <c r="D735" i="14"/>
  <c r="P735" i="14" s="1"/>
  <c r="O734" i="14"/>
  <c r="D734" i="14"/>
  <c r="O733" i="14"/>
  <c r="D733" i="14"/>
  <c r="P733" i="14" s="1"/>
  <c r="O732" i="14"/>
  <c r="D732" i="14"/>
  <c r="P732" i="14" s="1"/>
  <c r="O731" i="14"/>
  <c r="D731" i="14"/>
  <c r="P731" i="14" s="1"/>
  <c r="O730" i="14"/>
  <c r="D730" i="14"/>
  <c r="P730" i="14" s="1"/>
  <c r="O729" i="14"/>
  <c r="D729" i="14"/>
  <c r="O728" i="14"/>
  <c r="D728" i="14"/>
  <c r="P728" i="14" s="1"/>
  <c r="O727" i="14"/>
  <c r="D727" i="14"/>
  <c r="P727" i="14" s="1"/>
  <c r="O726" i="14"/>
  <c r="D726" i="14"/>
  <c r="P726" i="14" s="1"/>
  <c r="O725" i="14"/>
  <c r="D725" i="14"/>
  <c r="P725" i="14" s="1"/>
  <c r="O724" i="14"/>
  <c r="D724" i="14"/>
  <c r="P724" i="14" s="1"/>
  <c r="O723" i="14"/>
  <c r="D723" i="14"/>
  <c r="P723" i="14" s="1"/>
  <c r="O722" i="14"/>
  <c r="D722" i="14"/>
  <c r="O721" i="14"/>
  <c r="D721" i="14"/>
  <c r="P721" i="14" s="1"/>
  <c r="O720" i="14"/>
  <c r="D720" i="14"/>
  <c r="P720" i="14" s="1"/>
  <c r="O719" i="14"/>
  <c r="D719" i="14"/>
  <c r="P719" i="14" s="1"/>
  <c r="O718" i="14"/>
  <c r="D718" i="14"/>
  <c r="O717" i="14"/>
  <c r="D717" i="14"/>
  <c r="P717" i="14" s="1"/>
  <c r="O716" i="14"/>
  <c r="D716" i="14"/>
  <c r="P716" i="14" s="1"/>
  <c r="O715" i="14"/>
  <c r="D715" i="14"/>
  <c r="P715" i="14" s="1"/>
  <c r="O714" i="14"/>
  <c r="D714" i="14"/>
  <c r="P714" i="14" s="1"/>
  <c r="O713" i="14"/>
  <c r="D713" i="14"/>
  <c r="O712" i="14"/>
  <c r="D712" i="14"/>
  <c r="P712" i="14" s="1"/>
  <c r="O711" i="14"/>
  <c r="D711" i="14"/>
  <c r="P711" i="14" s="1"/>
  <c r="O710" i="14"/>
  <c r="D710" i="14"/>
  <c r="P710" i="14" s="1"/>
  <c r="O709" i="14"/>
  <c r="D709" i="14"/>
  <c r="P709" i="14" s="1"/>
  <c r="O708" i="14"/>
  <c r="D708" i="14"/>
  <c r="P708" i="14" s="1"/>
  <c r="O707" i="14"/>
  <c r="D707" i="14"/>
  <c r="P707" i="14" s="1"/>
  <c r="O706" i="14"/>
  <c r="D706" i="14"/>
  <c r="P706" i="14" s="1"/>
  <c r="O705" i="14"/>
  <c r="D705" i="14"/>
  <c r="P705" i="14" s="1"/>
  <c r="O704" i="14"/>
  <c r="D704" i="14"/>
  <c r="O703" i="14"/>
  <c r="D703" i="14"/>
  <c r="P703" i="14" s="1"/>
  <c r="O702" i="14"/>
  <c r="D702" i="14"/>
  <c r="P702" i="14" s="1"/>
  <c r="O701" i="14"/>
  <c r="D701" i="14"/>
  <c r="P701" i="14" s="1"/>
  <c r="O700" i="14"/>
  <c r="D700" i="14"/>
  <c r="P700" i="14" s="1"/>
  <c r="O699" i="14"/>
  <c r="D699" i="14"/>
  <c r="P699" i="14" s="1"/>
  <c r="O698" i="14"/>
  <c r="D698" i="14"/>
  <c r="P698" i="14" s="1"/>
  <c r="O697" i="14"/>
  <c r="D697" i="14"/>
  <c r="P697" i="14" s="1"/>
  <c r="O696" i="14"/>
  <c r="D696" i="14"/>
  <c r="P696" i="14" s="1"/>
  <c r="O695" i="14"/>
  <c r="D695" i="14"/>
  <c r="P695" i="14" s="1"/>
  <c r="O694" i="14"/>
  <c r="D694" i="14"/>
  <c r="P694" i="14" s="1"/>
  <c r="O693" i="14"/>
  <c r="D693" i="14"/>
  <c r="O692" i="14"/>
  <c r="D692" i="14"/>
  <c r="P692" i="14" s="1"/>
  <c r="O691" i="14"/>
  <c r="D691" i="14"/>
  <c r="P691" i="14" s="1"/>
  <c r="O690" i="14"/>
  <c r="D690" i="14"/>
  <c r="P690" i="14" s="1"/>
  <c r="O689" i="14"/>
  <c r="D689" i="14"/>
  <c r="P689" i="14" s="1"/>
  <c r="O688" i="14"/>
  <c r="D688" i="14"/>
  <c r="P688" i="14" s="1"/>
  <c r="O687" i="14"/>
  <c r="D687" i="14"/>
  <c r="P687" i="14" s="1"/>
  <c r="O686" i="14"/>
  <c r="D686" i="14"/>
  <c r="P686" i="14" s="1"/>
  <c r="O685" i="14"/>
  <c r="D685" i="14"/>
  <c r="P685" i="14" s="1"/>
  <c r="O684" i="14"/>
  <c r="D684" i="14"/>
  <c r="P684" i="14" s="1"/>
  <c r="O683" i="14"/>
  <c r="D683" i="14"/>
  <c r="P683" i="14" s="1"/>
  <c r="O682" i="14"/>
  <c r="D682" i="14"/>
  <c r="P682" i="14" s="1"/>
  <c r="O681" i="14"/>
  <c r="D681" i="14"/>
  <c r="O680" i="14"/>
  <c r="D680" i="14"/>
  <c r="P680" i="14" s="1"/>
  <c r="O679" i="14"/>
  <c r="D679" i="14"/>
  <c r="P679" i="14" s="1"/>
  <c r="O678" i="14"/>
  <c r="D678" i="14"/>
  <c r="P678" i="14" s="1"/>
  <c r="O677" i="14"/>
  <c r="D677" i="14"/>
  <c r="P677" i="14" s="1"/>
  <c r="O676" i="14"/>
  <c r="D676" i="14"/>
  <c r="P676" i="14" s="1"/>
  <c r="O675" i="14"/>
  <c r="D675" i="14"/>
  <c r="P675" i="14" s="1"/>
  <c r="O674" i="14"/>
  <c r="D674" i="14"/>
  <c r="P674" i="14" s="1"/>
  <c r="O673" i="14"/>
  <c r="D673" i="14"/>
  <c r="P673" i="14" s="1"/>
  <c r="O672" i="14"/>
  <c r="D672" i="14"/>
  <c r="P672" i="14" s="1"/>
  <c r="O671" i="14"/>
  <c r="D671" i="14"/>
  <c r="P671" i="14" s="1"/>
  <c r="O670" i="14"/>
  <c r="D670" i="14"/>
  <c r="P670" i="14" s="1"/>
  <c r="O669" i="14"/>
  <c r="D669" i="14"/>
  <c r="P669" i="14" s="1"/>
  <c r="O668" i="14"/>
  <c r="D668" i="14"/>
  <c r="O667" i="14"/>
  <c r="D667" i="14"/>
  <c r="P667" i="14" s="1"/>
  <c r="O666" i="14"/>
  <c r="D666" i="14"/>
  <c r="P666" i="14" s="1"/>
  <c r="O665" i="14"/>
  <c r="D665" i="14"/>
  <c r="P665" i="14" s="1"/>
  <c r="O664" i="14"/>
  <c r="D664" i="14"/>
  <c r="P664" i="14" s="1"/>
  <c r="O663" i="14"/>
  <c r="D663" i="14"/>
  <c r="P663" i="14" s="1"/>
  <c r="O662" i="14"/>
  <c r="D662" i="14"/>
  <c r="P662" i="14" s="1"/>
  <c r="O661" i="14"/>
  <c r="D661" i="14"/>
  <c r="P661" i="14" s="1"/>
  <c r="O660" i="14"/>
  <c r="D660" i="14"/>
  <c r="P660" i="14" s="1"/>
  <c r="O659" i="14"/>
  <c r="D659" i="14"/>
  <c r="P659" i="14" s="1"/>
  <c r="O658" i="14"/>
  <c r="D658" i="14"/>
  <c r="P658" i="14" s="1"/>
  <c r="O657" i="14"/>
  <c r="D657" i="14"/>
  <c r="P657" i="14" s="1"/>
  <c r="O656" i="14"/>
  <c r="D656" i="14"/>
  <c r="P656" i="14" s="1"/>
  <c r="O655" i="14"/>
  <c r="D655" i="14"/>
  <c r="P655" i="14" s="1"/>
  <c r="O654" i="14"/>
  <c r="D654" i="14"/>
  <c r="P654" i="14" s="1"/>
  <c r="O633" i="14"/>
  <c r="D633" i="14"/>
  <c r="P633" i="14" s="1"/>
  <c r="O632" i="14"/>
  <c r="D632" i="14"/>
  <c r="P632" i="14" s="1"/>
  <c r="O631" i="14"/>
  <c r="D631" i="14"/>
  <c r="P631" i="14" s="1"/>
  <c r="O630" i="14"/>
  <c r="D630" i="14"/>
  <c r="P630" i="14" s="1"/>
  <c r="O629" i="14"/>
  <c r="D629" i="14"/>
  <c r="P629" i="14" s="1"/>
  <c r="O628" i="14"/>
  <c r="D628" i="14"/>
  <c r="P628" i="14" s="1"/>
  <c r="O627" i="14"/>
  <c r="D627" i="14"/>
  <c r="P627" i="14" s="1"/>
  <c r="O626" i="14"/>
  <c r="D626" i="14"/>
  <c r="P626" i="14" s="1"/>
  <c r="O625" i="14"/>
  <c r="D625" i="14"/>
  <c r="P625" i="14" s="1"/>
  <c r="O624" i="14"/>
  <c r="D624" i="14"/>
  <c r="P624" i="14" s="1"/>
  <c r="O623" i="14"/>
  <c r="D623" i="14"/>
  <c r="P623" i="14" s="1"/>
  <c r="O622" i="14"/>
  <c r="D622" i="14"/>
  <c r="P622" i="14" s="1"/>
  <c r="O621" i="14"/>
  <c r="D621" i="14"/>
  <c r="P621" i="14" s="1"/>
  <c r="O620" i="14"/>
  <c r="D620" i="14"/>
  <c r="P620" i="14" s="1"/>
  <c r="O619" i="14"/>
  <c r="D619" i="14"/>
  <c r="O618" i="14"/>
  <c r="D618" i="14"/>
  <c r="P618" i="14" s="1"/>
  <c r="O617" i="14"/>
  <c r="D617" i="14"/>
  <c r="P617" i="14" s="1"/>
  <c r="O616" i="14"/>
  <c r="D616" i="14"/>
  <c r="P616" i="14" s="1"/>
  <c r="O615" i="14"/>
  <c r="D615" i="14"/>
  <c r="P615" i="14" s="1"/>
  <c r="O614" i="14"/>
  <c r="D614" i="14"/>
  <c r="P614" i="14" s="1"/>
  <c r="O613" i="14"/>
  <c r="D613" i="14"/>
  <c r="P613" i="14" s="1"/>
  <c r="O612" i="14"/>
  <c r="D612" i="14"/>
  <c r="P612" i="14" s="1"/>
  <c r="O611" i="14"/>
  <c r="D611" i="14"/>
  <c r="P611" i="14" s="1"/>
  <c r="O610" i="14"/>
  <c r="D610" i="14"/>
  <c r="P610" i="14" s="1"/>
  <c r="O609" i="14"/>
  <c r="D609" i="14"/>
  <c r="P609" i="14" s="1"/>
  <c r="O608" i="14"/>
  <c r="D608" i="14"/>
  <c r="P608" i="14" s="1"/>
  <c r="O607" i="14"/>
  <c r="D607" i="14"/>
  <c r="P607" i="14" s="1"/>
  <c r="O606" i="14"/>
  <c r="D606" i="14"/>
  <c r="P606" i="14" s="1"/>
  <c r="O605" i="14"/>
  <c r="D605" i="14"/>
  <c r="P605" i="14" s="1"/>
  <c r="O604" i="14"/>
  <c r="D604" i="14"/>
  <c r="P604" i="14" s="1"/>
  <c r="O603" i="14"/>
  <c r="D603" i="14"/>
  <c r="P603" i="14" s="1"/>
  <c r="O602" i="14"/>
  <c r="D602" i="14"/>
  <c r="P602" i="14" s="1"/>
  <c r="O601" i="14"/>
  <c r="D601" i="14"/>
  <c r="P601" i="14" s="1"/>
  <c r="O600" i="14"/>
  <c r="D600" i="14"/>
  <c r="O599" i="14"/>
  <c r="D599" i="14"/>
  <c r="P599" i="14" s="1"/>
  <c r="O598" i="14"/>
  <c r="D598" i="14"/>
  <c r="P598" i="14" s="1"/>
  <c r="O597" i="14"/>
  <c r="D597" i="14"/>
  <c r="P597" i="14" s="1"/>
  <c r="O596" i="14"/>
  <c r="D596" i="14"/>
  <c r="P596" i="14" s="1"/>
  <c r="O595" i="14"/>
  <c r="D595" i="14"/>
  <c r="P595" i="14" s="1"/>
  <c r="O594" i="14"/>
  <c r="D594" i="14"/>
  <c r="P594" i="14" s="1"/>
  <c r="O593" i="14"/>
  <c r="D593" i="14"/>
  <c r="P593" i="14" s="1"/>
  <c r="O592" i="14"/>
  <c r="D592" i="14"/>
  <c r="P592" i="14" s="1"/>
  <c r="O591" i="14"/>
  <c r="D591" i="14"/>
  <c r="P591" i="14" s="1"/>
  <c r="O590" i="14"/>
  <c r="D590" i="14"/>
  <c r="P590" i="14" s="1"/>
  <c r="O589" i="14"/>
  <c r="D589" i="14"/>
  <c r="P589" i="14" s="1"/>
  <c r="O588" i="14"/>
  <c r="D588" i="14"/>
  <c r="P588" i="14" s="1"/>
  <c r="O587" i="14"/>
  <c r="D587" i="14"/>
  <c r="P587" i="14" s="1"/>
  <c r="O586" i="14"/>
  <c r="D586" i="14"/>
  <c r="P586" i="14" s="1"/>
  <c r="O585" i="14"/>
  <c r="D585" i="14"/>
  <c r="P585" i="14" s="1"/>
  <c r="O584" i="14"/>
  <c r="D584" i="14"/>
  <c r="P584" i="14" s="1"/>
  <c r="O583" i="14"/>
  <c r="D583" i="14"/>
  <c r="P583" i="14" s="1"/>
  <c r="O582" i="14"/>
  <c r="D582" i="14"/>
  <c r="P582" i="14" s="1"/>
  <c r="O581" i="14"/>
  <c r="D581" i="14"/>
  <c r="P581" i="14" s="1"/>
  <c r="O580" i="14"/>
  <c r="D580" i="14"/>
  <c r="P580" i="14" s="1"/>
  <c r="O579" i="14"/>
  <c r="D579" i="14"/>
  <c r="P579" i="14" s="1"/>
  <c r="O578" i="14"/>
  <c r="D578" i="14"/>
  <c r="P578" i="14" s="1"/>
  <c r="O577" i="14"/>
  <c r="D577" i="14"/>
  <c r="P577" i="14" s="1"/>
  <c r="O576" i="14"/>
  <c r="D576" i="14"/>
  <c r="P576" i="14" s="1"/>
  <c r="O575" i="14"/>
  <c r="D575" i="14"/>
  <c r="O574" i="14"/>
  <c r="D574" i="14"/>
  <c r="P574" i="14" s="1"/>
  <c r="O573" i="14"/>
  <c r="D573" i="14"/>
  <c r="P573" i="14" s="1"/>
  <c r="O572" i="14"/>
  <c r="D572" i="14"/>
  <c r="P572" i="14" s="1"/>
  <c r="O571" i="14"/>
  <c r="D571" i="14"/>
  <c r="P571" i="14" s="1"/>
  <c r="O570" i="14"/>
  <c r="D570" i="14"/>
  <c r="P570" i="14" s="1"/>
  <c r="O569" i="14"/>
  <c r="D569" i="14"/>
  <c r="P569" i="14" s="1"/>
  <c r="O568" i="14"/>
  <c r="D568" i="14"/>
  <c r="P568" i="14" s="1"/>
  <c r="O567" i="14"/>
  <c r="D567" i="14"/>
  <c r="P567" i="14" s="1"/>
  <c r="O566" i="14"/>
  <c r="D566" i="14"/>
  <c r="P566" i="14" s="1"/>
  <c r="O565" i="14"/>
  <c r="D565" i="14"/>
  <c r="P565" i="14" s="1"/>
  <c r="O564" i="14"/>
  <c r="D564" i="14"/>
  <c r="P564" i="14" s="1"/>
  <c r="O563" i="14"/>
  <c r="D563" i="14"/>
  <c r="P563" i="14" s="1"/>
  <c r="O562" i="14"/>
  <c r="D562" i="14"/>
  <c r="P562" i="14" s="1"/>
  <c r="O561" i="14"/>
  <c r="D561" i="14"/>
  <c r="P561" i="14" s="1"/>
  <c r="O560" i="14"/>
  <c r="D560" i="14"/>
  <c r="P560" i="14" s="1"/>
  <c r="O559" i="14"/>
  <c r="D559" i="14"/>
  <c r="P559" i="14" s="1"/>
  <c r="O558" i="14"/>
  <c r="D558" i="14"/>
  <c r="P558" i="14" s="1"/>
  <c r="O557" i="14"/>
  <c r="D557" i="14"/>
  <c r="P557" i="14" s="1"/>
  <c r="O556" i="14"/>
  <c r="D556" i="14"/>
  <c r="P556" i="14" s="1"/>
  <c r="O555" i="14"/>
  <c r="D555" i="14"/>
  <c r="P555" i="14" s="1"/>
  <c r="O554" i="14"/>
  <c r="D554" i="14"/>
  <c r="P554" i="14" s="1"/>
  <c r="O553" i="14"/>
  <c r="D553" i="14"/>
  <c r="P553" i="14" s="1"/>
  <c r="O552" i="14"/>
  <c r="D552" i="14"/>
  <c r="P552" i="14" s="1"/>
  <c r="O551" i="14"/>
  <c r="D551" i="14"/>
  <c r="P551" i="14" s="1"/>
  <c r="O550" i="14"/>
  <c r="D550" i="14"/>
  <c r="P550" i="14" s="1"/>
  <c r="O549" i="14"/>
  <c r="D549" i="14"/>
  <c r="P549" i="14" s="1"/>
  <c r="O548" i="14"/>
  <c r="D548" i="14"/>
  <c r="P548" i="14" s="1"/>
  <c r="O547" i="14"/>
  <c r="D547" i="14"/>
  <c r="P547" i="14" s="1"/>
  <c r="O546" i="14"/>
  <c r="D546" i="14"/>
  <c r="P546" i="14" s="1"/>
  <c r="O545" i="14"/>
  <c r="D545" i="14"/>
  <c r="P545" i="14" s="1"/>
  <c r="O544" i="14"/>
  <c r="D544" i="14"/>
  <c r="P544" i="14" s="1"/>
  <c r="O543" i="14"/>
  <c r="D543" i="14"/>
  <c r="P543" i="14" s="1"/>
  <c r="O542" i="14"/>
  <c r="D542" i="14"/>
  <c r="P542" i="14" s="1"/>
  <c r="O541" i="14"/>
  <c r="D541" i="14"/>
  <c r="P541" i="14" s="1"/>
  <c r="O540" i="14"/>
  <c r="D540" i="14"/>
  <c r="P540" i="14" s="1"/>
  <c r="O539" i="14"/>
  <c r="D539" i="14"/>
  <c r="P539" i="14" s="1"/>
  <c r="O538" i="14"/>
  <c r="D538" i="14"/>
  <c r="P538" i="14" s="1"/>
  <c r="O537" i="14"/>
  <c r="D537" i="14"/>
  <c r="P537" i="14" s="1"/>
  <c r="O536" i="14"/>
  <c r="D536" i="14"/>
  <c r="P536" i="14" s="1"/>
  <c r="O535" i="14"/>
  <c r="D535" i="14"/>
  <c r="P535" i="14" s="1"/>
  <c r="O534" i="14"/>
  <c r="D534" i="14"/>
  <c r="P533" i="14" s="1"/>
  <c r="P750" i="14"/>
  <c r="P745" i="14"/>
  <c r="P738" i="14"/>
  <c r="P734" i="14"/>
  <c r="P729" i="14"/>
  <c r="P722" i="14"/>
  <c r="P718" i="14"/>
  <c r="P713" i="14"/>
  <c r="P704" i="14"/>
  <c r="P693" i="14"/>
  <c r="P681" i="14"/>
  <c r="P668" i="14"/>
  <c r="C649" i="14"/>
  <c r="AA648" i="14"/>
  <c r="C648" i="14"/>
  <c r="P619" i="14"/>
  <c r="P600" i="14"/>
  <c r="P575" i="14"/>
  <c r="C529" i="14"/>
  <c r="AA528" i="14"/>
  <c r="C528" i="14"/>
  <c r="O513" i="14"/>
  <c r="D513" i="14"/>
  <c r="P513" i="14" s="1"/>
  <c r="O512" i="14"/>
  <c r="D512" i="14"/>
  <c r="P512" i="14" s="1"/>
  <c r="O511" i="14"/>
  <c r="D511" i="14"/>
  <c r="P511" i="14" s="1"/>
  <c r="O510" i="14"/>
  <c r="D510" i="14"/>
  <c r="P510" i="14" s="1"/>
  <c r="O509" i="14"/>
  <c r="D509" i="14"/>
  <c r="P509" i="14" s="1"/>
  <c r="O508" i="14"/>
  <c r="D508" i="14"/>
  <c r="P508" i="14" s="1"/>
  <c r="O507" i="14"/>
  <c r="D507" i="14"/>
  <c r="P507" i="14" s="1"/>
  <c r="O506" i="14"/>
  <c r="D506" i="14"/>
  <c r="P506" i="14" s="1"/>
  <c r="O505" i="14"/>
  <c r="D505" i="14"/>
  <c r="P505" i="14" s="1"/>
  <c r="O504" i="14"/>
  <c r="D504" i="14"/>
  <c r="P504" i="14" s="1"/>
  <c r="O503" i="14"/>
  <c r="D503" i="14"/>
  <c r="P503" i="14" s="1"/>
  <c r="O502" i="14"/>
  <c r="D502" i="14"/>
  <c r="P502" i="14" s="1"/>
  <c r="O501" i="14"/>
  <c r="D501" i="14"/>
  <c r="P501" i="14" s="1"/>
  <c r="O500" i="14"/>
  <c r="D500" i="14"/>
  <c r="P500" i="14" s="1"/>
  <c r="O499" i="14"/>
  <c r="D499" i="14"/>
  <c r="P499" i="14" s="1"/>
  <c r="O498" i="14"/>
  <c r="D498" i="14"/>
  <c r="O497" i="14"/>
  <c r="D497" i="14"/>
  <c r="P497" i="14" s="1"/>
  <c r="O496" i="14"/>
  <c r="D496" i="14"/>
  <c r="P496" i="14" s="1"/>
  <c r="O495" i="14"/>
  <c r="D495" i="14"/>
  <c r="P495" i="14" s="1"/>
  <c r="O494" i="14"/>
  <c r="D494" i="14"/>
  <c r="P494" i="14" s="1"/>
  <c r="O493" i="14"/>
  <c r="D493" i="14"/>
  <c r="P493" i="14" s="1"/>
  <c r="O492" i="14"/>
  <c r="D492" i="14"/>
  <c r="P492" i="14" s="1"/>
  <c r="O491" i="14"/>
  <c r="D491" i="14"/>
  <c r="P491" i="14" s="1"/>
  <c r="O490" i="14"/>
  <c r="D490" i="14"/>
  <c r="P490" i="14" s="1"/>
  <c r="O489" i="14"/>
  <c r="D489" i="14"/>
  <c r="P489" i="14" s="1"/>
  <c r="O488" i="14"/>
  <c r="D488" i="14"/>
  <c r="P488" i="14" s="1"/>
  <c r="O487" i="14"/>
  <c r="D487" i="14"/>
  <c r="P487" i="14" s="1"/>
  <c r="O486" i="14"/>
  <c r="D486" i="14"/>
  <c r="P486" i="14" s="1"/>
  <c r="O485" i="14"/>
  <c r="D485" i="14"/>
  <c r="P485" i="14" s="1"/>
  <c r="O484" i="14"/>
  <c r="D484" i="14"/>
  <c r="P484" i="14" s="1"/>
  <c r="O483" i="14"/>
  <c r="D483" i="14"/>
  <c r="P483" i="14" s="1"/>
  <c r="O482" i="14"/>
  <c r="D482" i="14"/>
  <c r="O481" i="14"/>
  <c r="D481" i="14"/>
  <c r="P481" i="14" s="1"/>
  <c r="O480" i="14"/>
  <c r="D480" i="14"/>
  <c r="P480" i="14" s="1"/>
  <c r="O479" i="14"/>
  <c r="D479" i="14"/>
  <c r="P479" i="14" s="1"/>
  <c r="O478" i="14"/>
  <c r="D478" i="14"/>
  <c r="P478" i="14" s="1"/>
  <c r="O477" i="14"/>
  <c r="D477" i="14"/>
  <c r="P477" i="14" s="1"/>
  <c r="O476" i="14"/>
  <c r="D476" i="14"/>
  <c r="P476" i="14" s="1"/>
  <c r="O475" i="14"/>
  <c r="D475" i="14"/>
  <c r="P475" i="14" s="1"/>
  <c r="O474" i="14"/>
  <c r="D474" i="14"/>
  <c r="P474" i="14" s="1"/>
  <c r="O473" i="14"/>
  <c r="D473" i="14"/>
  <c r="P473" i="14" s="1"/>
  <c r="O472" i="14"/>
  <c r="D472" i="14"/>
  <c r="P472" i="14" s="1"/>
  <c r="O471" i="14"/>
  <c r="D471" i="14"/>
  <c r="P471" i="14" s="1"/>
  <c r="O470" i="14"/>
  <c r="D470" i="14"/>
  <c r="P470" i="14" s="1"/>
  <c r="O469" i="14"/>
  <c r="D469" i="14"/>
  <c r="P469" i="14" s="1"/>
  <c r="O468" i="14"/>
  <c r="D468" i="14"/>
  <c r="P468" i="14" s="1"/>
  <c r="O467" i="14"/>
  <c r="D467" i="14"/>
  <c r="P467" i="14" s="1"/>
  <c r="O466" i="14"/>
  <c r="D466" i="14"/>
  <c r="P466" i="14" s="1"/>
  <c r="O465" i="14"/>
  <c r="D465" i="14"/>
  <c r="P465" i="14" s="1"/>
  <c r="O464" i="14"/>
  <c r="D464" i="14"/>
  <c r="P464" i="14" s="1"/>
  <c r="O463" i="14"/>
  <c r="D463" i="14"/>
  <c r="P463" i="14" s="1"/>
  <c r="O462" i="14"/>
  <c r="D462" i="14"/>
  <c r="P462" i="14" s="1"/>
  <c r="O461" i="14"/>
  <c r="D461" i="14"/>
  <c r="P461" i="14" s="1"/>
  <c r="O460" i="14"/>
  <c r="D460" i="14"/>
  <c r="P460" i="14" s="1"/>
  <c r="O459" i="14"/>
  <c r="D459" i="14"/>
  <c r="P459" i="14" s="1"/>
  <c r="O458" i="14"/>
  <c r="D458" i="14"/>
  <c r="P458" i="14" s="1"/>
  <c r="O457" i="14"/>
  <c r="D457" i="14"/>
  <c r="P457" i="14" s="1"/>
  <c r="O456" i="14"/>
  <c r="D456" i="14"/>
  <c r="P456" i="14" s="1"/>
  <c r="O455" i="14"/>
  <c r="D455" i="14"/>
  <c r="P455" i="14" s="1"/>
  <c r="O454" i="14"/>
  <c r="D454" i="14"/>
  <c r="P454" i="14" s="1"/>
  <c r="O453" i="14"/>
  <c r="D453" i="14"/>
  <c r="P453" i="14" s="1"/>
  <c r="O452" i="14"/>
  <c r="D452" i="14"/>
  <c r="P452" i="14" s="1"/>
  <c r="O451" i="14"/>
  <c r="D451" i="14"/>
  <c r="P451" i="14" s="1"/>
  <c r="O450" i="14"/>
  <c r="D450" i="14"/>
  <c r="P450" i="14" s="1"/>
  <c r="O449" i="14"/>
  <c r="D449" i="14"/>
  <c r="P449" i="14" s="1"/>
  <c r="O448" i="14"/>
  <c r="D448" i="14"/>
  <c r="P448" i="14" s="1"/>
  <c r="O447" i="14"/>
  <c r="D447" i="14"/>
  <c r="P447" i="14" s="1"/>
  <c r="O446" i="14"/>
  <c r="D446" i="14"/>
  <c r="P446" i="14" s="1"/>
  <c r="O445" i="14"/>
  <c r="D445" i="14"/>
  <c r="P445" i="14" s="1"/>
  <c r="O444" i="14"/>
  <c r="D444" i="14"/>
  <c r="P444" i="14" s="1"/>
  <c r="O443" i="14"/>
  <c r="D443" i="14"/>
  <c r="P443" i="14" s="1"/>
  <c r="O442" i="14"/>
  <c r="D442" i="14"/>
  <c r="P442" i="14" s="1"/>
  <c r="O441" i="14"/>
  <c r="D441" i="14"/>
  <c r="P441" i="14" s="1"/>
  <c r="O440" i="14"/>
  <c r="D440" i="14"/>
  <c r="P440" i="14" s="1"/>
  <c r="O439" i="14"/>
  <c r="D439" i="14"/>
  <c r="P439" i="14" s="1"/>
  <c r="O438" i="14"/>
  <c r="D438" i="14"/>
  <c r="P438" i="14" s="1"/>
  <c r="O437" i="14"/>
  <c r="D437" i="14"/>
  <c r="P437" i="14" s="1"/>
  <c r="O436" i="14"/>
  <c r="D436" i="14"/>
  <c r="P436" i="14" s="1"/>
  <c r="O435" i="14"/>
  <c r="D435" i="14"/>
  <c r="P435" i="14" s="1"/>
  <c r="O434" i="14"/>
  <c r="D434" i="14"/>
  <c r="P434" i="14" s="1"/>
  <c r="O433" i="14"/>
  <c r="D433" i="14"/>
  <c r="P433" i="14" s="1"/>
  <c r="O432" i="14"/>
  <c r="D432" i="14"/>
  <c r="P432" i="14" s="1"/>
  <c r="O431" i="14"/>
  <c r="D431" i="14"/>
  <c r="P431" i="14" s="1"/>
  <c r="O430" i="14"/>
  <c r="D430" i="14"/>
  <c r="P430" i="14" s="1"/>
  <c r="O429" i="14"/>
  <c r="D429" i="14"/>
  <c r="P429" i="14" s="1"/>
  <c r="O428" i="14"/>
  <c r="D428" i="14"/>
  <c r="P428" i="14" s="1"/>
  <c r="O427" i="14"/>
  <c r="D427" i="14"/>
  <c r="P427" i="14" s="1"/>
  <c r="O426" i="14"/>
  <c r="D426" i="14"/>
  <c r="P426" i="14" s="1"/>
  <c r="O425" i="14"/>
  <c r="D425" i="14"/>
  <c r="P425" i="14" s="1"/>
  <c r="O424" i="14"/>
  <c r="D424" i="14"/>
  <c r="P424" i="14" s="1"/>
  <c r="O423" i="14"/>
  <c r="D423" i="14"/>
  <c r="P423" i="14" s="1"/>
  <c r="O422" i="14"/>
  <c r="D422" i="14"/>
  <c r="P422" i="14" s="1"/>
  <c r="O421" i="14"/>
  <c r="D421" i="14"/>
  <c r="P421" i="14" s="1"/>
  <c r="O420" i="14"/>
  <c r="D420" i="14"/>
  <c r="P420" i="14" s="1"/>
  <c r="O419" i="14"/>
  <c r="D419" i="14"/>
  <c r="P419" i="14" s="1"/>
  <c r="O418" i="14"/>
  <c r="D418" i="14"/>
  <c r="P418" i="14" s="1"/>
  <c r="O417" i="14"/>
  <c r="D417" i="14"/>
  <c r="P417" i="14" s="1"/>
  <c r="O416" i="14"/>
  <c r="D416" i="14"/>
  <c r="P416" i="14" s="1"/>
  <c r="O415" i="14"/>
  <c r="D415" i="14"/>
  <c r="P415" i="14" s="1"/>
  <c r="O414" i="14"/>
  <c r="D414" i="14"/>
  <c r="P414" i="14" s="1"/>
  <c r="O393" i="14"/>
  <c r="D393" i="14"/>
  <c r="P393" i="14" s="1"/>
  <c r="O392" i="14"/>
  <c r="D392" i="14"/>
  <c r="P392" i="14" s="1"/>
  <c r="O391" i="14"/>
  <c r="D391" i="14"/>
  <c r="P391" i="14" s="1"/>
  <c r="O390" i="14"/>
  <c r="D390" i="14"/>
  <c r="P390" i="14" s="1"/>
  <c r="O389" i="14"/>
  <c r="D389" i="14"/>
  <c r="P389" i="14" s="1"/>
  <c r="O388" i="14"/>
  <c r="D388" i="14"/>
  <c r="P388" i="14" s="1"/>
  <c r="O387" i="14"/>
  <c r="D387" i="14"/>
  <c r="P387" i="14" s="1"/>
  <c r="O386" i="14"/>
  <c r="D386" i="14"/>
  <c r="P386" i="14" s="1"/>
  <c r="O385" i="14"/>
  <c r="D385" i="14"/>
  <c r="P385" i="14" s="1"/>
  <c r="O384" i="14"/>
  <c r="D384" i="14"/>
  <c r="P384" i="14" s="1"/>
  <c r="O383" i="14"/>
  <c r="D383" i="14"/>
  <c r="P383" i="14" s="1"/>
  <c r="O382" i="14"/>
  <c r="D382" i="14"/>
  <c r="P382" i="14" s="1"/>
  <c r="O381" i="14"/>
  <c r="D381" i="14"/>
  <c r="P381" i="14" s="1"/>
  <c r="O380" i="14"/>
  <c r="D380" i="14"/>
  <c r="P380" i="14" s="1"/>
  <c r="O379" i="14"/>
  <c r="D379" i="14"/>
  <c r="P379" i="14" s="1"/>
  <c r="O378" i="14"/>
  <c r="D378" i="14"/>
  <c r="P378" i="14" s="1"/>
  <c r="O377" i="14"/>
  <c r="D377" i="14"/>
  <c r="P377" i="14" s="1"/>
  <c r="O376" i="14"/>
  <c r="D376" i="14"/>
  <c r="P376" i="14" s="1"/>
  <c r="O375" i="14"/>
  <c r="D375" i="14"/>
  <c r="P375" i="14" s="1"/>
  <c r="O374" i="14"/>
  <c r="D374" i="14"/>
  <c r="P374" i="14" s="1"/>
  <c r="O373" i="14"/>
  <c r="D373" i="14"/>
  <c r="P373" i="14" s="1"/>
  <c r="O372" i="14"/>
  <c r="D372" i="14"/>
  <c r="P372" i="14" s="1"/>
  <c r="O371" i="14"/>
  <c r="D371" i="14"/>
  <c r="P371" i="14" s="1"/>
  <c r="O370" i="14"/>
  <c r="D370" i="14"/>
  <c r="P370" i="14" s="1"/>
  <c r="O369" i="14"/>
  <c r="D369" i="14"/>
  <c r="P369" i="14" s="1"/>
  <c r="O368" i="14"/>
  <c r="D368" i="14"/>
  <c r="P368" i="14" s="1"/>
  <c r="O367" i="14"/>
  <c r="D367" i="14"/>
  <c r="P367" i="14" s="1"/>
  <c r="O366" i="14"/>
  <c r="D366" i="14"/>
  <c r="P366" i="14" s="1"/>
  <c r="O365" i="14"/>
  <c r="D365" i="14"/>
  <c r="P365" i="14" s="1"/>
  <c r="O364" i="14"/>
  <c r="D364" i="14"/>
  <c r="P364" i="14" s="1"/>
  <c r="O363" i="14"/>
  <c r="D363" i="14"/>
  <c r="P363" i="14" s="1"/>
  <c r="O362" i="14"/>
  <c r="D362" i="14"/>
  <c r="P362" i="14" s="1"/>
  <c r="O361" i="14"/>
  <c r="D361" i="14"/>
  <c r="P361" i="14" s="1"/>
  <c r="O360" i="14"/>
  <c r="D360" i="14"/>
  <c r="P360" i="14" s="1"/>
  <c r="O359" i="14"/>
  <c r="D359" i="14"/>
  <c r="P359" i="14" s="1"/>
  <c r="O358" i="14"/>
  <c r="D358" i="14"/>
  <c r="P358" i="14" s="1"/>
  <c r="O357" i="14"/>
  <c r="D357" i="14"/>
  <c r="P357" i="14" s="1"/>
  <c r="O356" i="14"/>
  <c r="D356" i="14"/>
  <c r="P356" i="14" s="1"/>
  <c r="O355" i="14"/>
  <c r="D355" i="14"/>
  <c r="P355" i="14" s="1"/>
  <c r="O354" i="14"/>
  <c r="D354" i="14"/>
  <c r="P354" i="14" s="1"/>
  <c r="O353" i="14"/>
  <c r="D353" i="14"/>
  <c r="P353" i="14" s="1"/>
  <c r="O352" i="14"/>
  <c r="D352" i="14"/>
  <c r="P352" i="14" s="1"/>
  <c r="O351" i="14"/>
  <c r="D351" i="14"/>
  <c r="P351" i="14" s="1"/>
  <c r="O350" i="14"/>
  <c r="D350" i="14"/>
  <c r="P350" i="14" s="1"/>
  <c r="O349" i="14"/>
  <c r="D349" i="14"/>
  <c r="P349" i="14" s="1"/>
  <c r="O348" i="14"/>
  <c r="D348" i="14"/>
  <c r="P348" i="14" s="1"/>
  <c r="O347" i="14"/>
  <c r="D347" i="14"/>
  <c r="P347" i="14" s="1"/>
  <c r="O346" i="14"/>
  <c r="D346" i="14"/>
  <c r="P346" i="14" s="1"/>
  <c r="O345" i="14"/>
  <c r="D345" i="14"/>
  <c r="P345" i="14" s="1"/>
  <c r="O344" i="14"/>
  <c r="D344" i="14"/>
  <c r="P344" i="14" s="1"/>
  <c r="O343" i="14"/>
  <c r="D343" i="14"/>
  <c r="P343" i="14" s="1"/>
  <c r="O342" i="14"/>
  <c r="D342" i="14"/>
  <c r="P342" i="14" s="1"/>
  <c r="O341" i="14"/>
  <c r="D341" i="14"/>
  <c r="P341" i="14" s="1"/>
  <c r="O340" i="14"/>
  <c r="D340" i="14"/>
  <c r="P340" i="14" s="1"/>
  <c r="O339" i="14"/>
  <c r="D339" i="14"/>
  <c r="P339" i="14" s="1"/>
  <c r="O338" i="14"/>
  <c r="D338" i="14"/>
  <c r="P338" i="14" s="1"/>
  <c r="O337" i="14"/>
  <c r="D337" i="14"/>
  <c r="P337" i="14" s="1"/>
  <c r="O336" i="14"/>
  <c r="D336" i="14"/>
  <c r="P336" i="14" s="1"/>
  <c r="O335" i="14"/>
  <c r="D335" i="14"/>
  <c r="P335" i="14" s="1"/>
  <c r="O334" i="14"/>
  <c r="D334" i="14"/>
  <c r="P334" i="14" s="1"/>
  <c r="O333" i="14"/>
  <c r="D333" i="14"/>
  <c r="P333" i="14" s="1"/>
  <c r="O332" i="14"/>
  <c r="D332" i="14"/>
  <c r="P332" i="14" s="1"/>
  <c r="O331" i="14"/>
  <c r="D331" i="14"/>
  <c r="P331" i="14" s="1"/>
  <c r="O330" i="14"/>
  <c r="D330" i="14"/>
  <c r="P330" i="14" s="1"/>
  <c r="O329" i="14"/>
  <c r="D329" i="14"/>
  <c r="P329" i="14" s="1"/>
  <c r="O328" i="14"/>
  <c r="D328" i="14"/>
  <c r="P328" i="14" s="1"/>
  <c r="O327" i="14"/>
  <c r="D327" i="14"/>
  <c r="P327" i="14" s="1"/>
  <c r="O326" i="14"/>
  <c r="D326" i="14"/>
  <c r="P326" i="14" s="1"/>
  <c r="O325" i="14"/>
  <c r="D325" i="14"/>
  <c r="P325" i="14" s="1"/>
  <c r="O324" i="14"/>
  <c r="D324" i="14"/>
  <c r="P324" i="14" s="1"/>
  <c r="O323" i="14"/>
  <c r="D323" i="14"/>
  <c r="P323" i="14" s="1"/>
  <c r="O322" i="14"/>
  <c r="D322" i="14"/>
  <c r="P322" i="14" s="1"/>
  <c r="O321" i="14"/>
  <c r="D321" i="14"/>
  <c r="P321" i="14" s="1"/>
  <c r="O320" i="14"/>
  <c r="D320" i="14"/>
  <c r="P320" i="14" s="1"/>
  <c r="O319" i="14"/>
  <c r="D319" i="14"/>
  <c r="P319" i="14" s="1"/>
  <c r="O318" i="14"/>
  <c r="D318" i="14"/>
  <c r="P318" i="14" s="1"/>
  <c r="O317" i="14"/>
  <c r="D317" i="14"/>
  <c r="P317" i="14" s="1"/>
  <c r="O316" i="14"/>
  <c r="D316" i="14"/>
  <c r="P316" i="14" s="1"/>
  <c r="O315" i="14"/>
  <c r="D315" i="14"/>
  <c r="P315" i="14" s="1"/>
  <c r="O314" i="14"/>
  <c r="D314" i="14"/>
  <c r="P314" i="14" s="1"/>
  <c r="O313" i="14"/>
  <c r="D313" i="14"/>
  <c r="P313" i="14" s="1"/>
  <c r="O312" i="14"/>
  <c r="D312" i="14"/>
  <c r="P312" i="14" s="1"/>
  <c r="O311" i="14"/>
  <c r="D311" i="14"/>
  <c r="P311" i="14" s="1"/>
  <c r="O310" i="14"/>
  <c r="D310" i="14"/>
  <c r="P310" i="14" s="1"/>
  <c r="O309" i="14"/>
  <c r="D309" i="14"/>
  <c r="P309" i="14" s="1"/>
  <c r="O308" i="14"/>
  <c r="D308" i="14"/>
  <c r="P308" i="14" s="1"/>
  <c r="O307" i="14"/>
  <c r="D307" i="14"/>
  <c r="P307" i="14" s="1"/>
  <c r="O306" i="14"/>
  <c r="D306" i="14"/>
  <c r="P306" i="14" s="1"/>
  <c r="O305" i="14"/>
  <c r="D305" i="14"/>
  <c r="P305" i="14" s="1"/>
  <c r="O304" i="14"/>
  <c r="D304" i="14"/>
  <c r="P304" i="14" s="1"/>
  <c r="O303" i="14"/>
  <c r="D303" i="14"/>
  <c r="P303" i="14" s="1"/>
  <c r="O302" i="14"/>
  <c r="D302" i="14"/>
  <c r="P302" i="14" s="1"/>
  <c r="O301" i="14"/>
  <c r="D301" i="14"/>
  <c r="P301" i="14" s="1"/>
  <c r="O300" i="14"/>
  <c r="D300" i="14"/>
  <c r="P300" i="14" s="1"/>
  <c r="O299" i="14"/>
  <c r="D299" i="14"/>
  <c r="P299" i="14" s="1"/>
  <c r="O298" i="14"/>
  <c r="D298" i="14"/>
  <c r="P298" i="14" s="1"/>
  <c r="O297" i="14"/>
  <c r="D297" i="14"/>
  <c r="P297" i="14" s="1"/>
  <c r="O296" i="14"/>
  <c r="D296" i="14"/>
  <c r="P296" i="14" s="1"/>
  <c r="O295" i="14"/>
  <c r="D295" i="14"/>
  <c r="P295" i="14" s="1"/>
  <c r="O294" i="14"/>
  <c r="D294" i="14"/>
  <c r="P293" i="14" s="1"/>
  <c r="P498" i="14"/>
  <c r="P482" i="14"/>
  <c r="C409" i="14"/>
  <c r="AA408" i="14"/>
  <c r="C408" i="14"/>
  <c r="C289" i="14"/>
  <c r="AA288" i="14"/>
  <c r="C288" i="14"/>
  <c r="O273" i="14"/>
  <c r="D273" i="14"/>
  <c r="P273" i="14" s="1"/>
  <c r="O272" i="14"/>
  <c r="D272" i="14"/>
  <c r="P272" i="14" s="1"/>
  <c r="O271" i="14"/>
  <c r="D271" i="14"/>
  <c r="P271" i="14" s="1"/>
  <c r="O270" i="14"/>
  <c r="D270" i="14"/>
  <c r="P270" i="14" s="1"/>
  <c r="O269" i="14"/>
  <c r="D269" i="14"/>
  <c r="P269" i="14" s="1"/>
  <c r="O268" i="14"/>
  <c r="D268" i="14"/>
  <c r="P268" i="14" s="1"/>
  <c r="O267" i="14"/>
  <c r="D267" i="14"/>
  <c r="P267" i="14" s="1"/>
  <c r="O266" i="14"/>
  <c r="D266" i="14"/>
  <c r="P266" i="14" s="1"/>
  <c r="O265" i="14"/>
  <c r="D265" i="14"/>
  <c r="P265" i="14" s="1"/>
  <c r="O264" i="14"/>
  <c r="D264" i="14"/>
  <c r="P264" i="14" s="1"/>
  <c r="O263" i="14"/>
  <c r="D263" i="14"/>
  <c r="P263" i="14" s="1"/>
  <c r="O262" i="14"/>
  <c r="D262" i="14"/>
  <c r="P262" i="14" s="1"/>
  <c r="O261" i="14"/>
  <c r="D261" i="14"/>
  <c r="P261" i="14" s="1"/>
  <c r="O260" i="14"/>
  <c r="D260" i="14"/>
  <c r="P260" i="14" s="1"/>
  <c r="O259" i="14"/>
  <c r="D259" i="14"/>
  <c r="P259" i="14" s="1"/>
  <c r="O258" i="14"/>
  <c r="D258" i="14"/>
  <c r="P258" i="14" s="1"/>
  <c r="O257" i="14"/>
  <c r="D257" i="14"/>
  <c r="P257" i="14" s="1"/>
  <c r="O256" i="14"/>
  <c r="D256" i="14"/>
  <c r="P256" i="14" s="1"/>
  <c r="O255" i="14"/>
  <c r="D255" i="14"/>
  <c r="P255" i="14" s="1"/>
  <c r="O254" i="14"/>
  <c r="D254" i="14"/>
  <c r="P254" i="14" s="1"/>
  <c r="O253" i="14"/>
  <c r="D253" i="14"/>
  <c r="P253" i="14" s="1"/>
  <c r="O252" i="14"/>
  <c r="D252" i="14"/>
  <c r="P252" i="14" s="1"/>
  <c r="O251" i="14"/>
  <c r="D251" i="14"/>
  <c r="P251" i="14" s="1"/>
  <c r="O250" i="14"/>
  <c r="D250" i="14"/>
  <c r="P250" i="14" s="1"/>
  <c r="O249" i="14"/>
  <c r="D249" i="14"/>
  <c r="P249" i="14" s="1"/>
  <c r="O248" i="14"/>
  <c r="D248" i="14"/>
  <c r="P248" i="14" s="1"/>
  <c r="O247" i="14"/>
  <c r="D247" i="14"/>
  <c r="P247" i="14" s="1"/>
  <c r="O246" i="14"/>
  <c r="D246" i="14"/>
  <c r="P246" i="14" s="1"/>
  <c r="O245" i="14"/>
  <c r="D245" i="14"/>
  <c r="P245" i="14" s="1"/>
  <c r="O244" i="14"/>
  <c r="D244" i="14"/>
  <c r="P244" i="14" s="1"/>
  <c r="O243" i="14"/>
  <c r="D243" i="14"/>
  <c r="P243" i="14" s="1"/>
  <c r="O242" i="14"/>
  <c r="D242" i="14"/>
  <c r="P242" i="14" s="1"/>
  <c r="O241" i="14"/>
  <c r="D241" i="14"/>
  <c r="P241" i="14" s="1"/>
  <c r="O240" i="14"/>
  <c r="D240" i="14"/>
  <c r="P240" i="14" s="1"/>
  <c r="O239" i="14"/>
  <c r="D239" i="14"/>
  <c r="P239" i="14" s="1"/>
  <c r="O238" i="14"/>
  <c r="D238" i="14"/>
  <c r="P238" i="14" s="1"/>
  <c r="O237" i="14"/>
  <c r="D237" i="14"/>
  <c r="P237" i="14" s="1"/>
  <c r="O236" i="14"/>
  <c r="D236" i="14"/>
  <c r="P236" i="14" s="1"/>
  <c r="O235" i="14"/>
  <c r="D235" i="14"/>
  <c r="P235" i="14" s="1"/>
  <c r="O234" i="14"/>
  <c r="D234" i="14"/>
  <c r="P234" i="14" s="1"/>
  <c r="O233" i="14"/>
  <c r="D233" i="14"/>
  <c r="P233" i="14" s="1"/>
  <c r="O232" i="14"/>
  <c r="D232" i="14"/>
  <c r="P232" i="14" s="1"/>
  <c r="O231" i="14"/>
  <c r="D231" i="14"/>
  <c r="P231" i="14" s="1"/>
  <c r="O230" i="14"/>
  <c r="D230" i="14"/>
  <c r="P230" i="14" s="1"/>
  <c r="O229" i="14"/>
  <c r="D229" i="14"/>
  <c r="P229" i="14" s="1"/>
  <c r="O228" i="14"/>
  <c r="D228" i="14"/>
  <c r="P228" i="14" s="1"/>
  <c r="O227" i="14"/>
  <c r="D227" i="14"/>
  <c r="P227" i="14" s="1"/>
  <c r="O226" i="14"/>
  <c r="D226" i="14"/>
  <c r="P226" i="14" s="1"/>
  <c r="O225" i="14"/>
  <c r="D225" i="14"/>
  <c r="P225" i="14" s="1"/>
  <c r="O224" i="14"/>
  <c r="D224" i="14"/>
  <c r="P224" i="14" s="1"/>
  <c r="O223" i="14"/>
  <c r="D223" i="14"/>
  <c r="P223" i="14" s="1"/>
  <c r="O222" i="14"/>
  <c r="D222" i="14"/>
  <c r="P222" i="14" s="1"/>
  <c r="O221" i="14"/>
  <c r="D221" i="14"/>
  <c r="P221" i="14" s="1"/>
  <c r="O220" i="14"/>
  <c r="D220" i="14"/>
  <c r="P220" i="14" s="1"/>
  <c r="O219" i="14"/>
  <c r="D219" i="14"/>
  <c r="P219" i="14" s="1"/>
  <c r="O218" i="14"/>
  <c r="D218" i="14"/>
  <c r="P218" i="14" s="1"/>
  <c r="O217" i="14"/>
  <c r="D217" i="14"/>
  <c r="P217" i="14" s="1"/>
  <c r="O216" i="14"/>
  <c r="D216" i="14"/>
  <c r="P216" i="14" s="1"/>
  <c r="O215" i="14"/>
  <c r="D215" i="14"/>
  <c r="P215" i="14" s="1"/>
  <c r="O214" i="14"/>
  <c r="D214" i="14"/>
  <c r="P214" i="14" s="1"/>
  <c r="O213" i="14"/>
  <c r="D213" i="14"/>
  <c r="P213" i="14" s="1"/>
  <c r="O212" i="14"/>
  <c r="D212" i="14"/>
  <c r="P212" i="14" s="1"/>
  <c r="O211" i="14"/>
  <c r="D211" i="14"/>
  <c r="P211" i="14" s="1"/>
  <c r="O210" i="14"/>
  <c r="D210" i="14"/>
  <c r="P210" i="14" s="1"/>
  <c r="O209" i="14"/>
  <c r="D209" i="14"/>
  <c r="P209" i="14" s="1"/>
  <c r="O208" i="14"/>
  <c r="D208" i="14"/>
  <c r="P208" i="14" s="1"/>
  <c r="O207" i="14"/>
  <c r="D207" i="14"/>
  <c r="P207" i="14" s="1"/>
  <c r="O206" i="14"/>
  <c r="D206" i="14"/>
  <c r="P206" i="14" s="1"/>
  <c r="O205" i="14"/>
  <c r="D205" i="14"/>
  <c r="P205" i="14" s="1"/>
  <c r="O204" i="14"/>
  <c r="D204" i="14"/>
  <c r="P204" i="14" s="1"/>
  <c r="O203" i="14"/>
  <c r="D203" i="14"/>
  <c r="P203" i="14" s="1"/>
  <c r="O202" i="14"/>
  <c r="D202" i="14"/>
  <c r="P202" i="14" s="1"/>
  <c r="O201" i="14"/>
  <c r="D201" i="14"/>
  <c r="P201" i="14" s="1"/>
  <c r="O200" i="14"/>
  <c r="D200" i="14"/>
  <c r="P200" i="14" s="1"/>
  <c r="O199" i="14"/>
  <c r="D199" i="14"/>
  <c r="P199" i="14" s="1"/>
  <c r="O198" i="14"/>
  <c r="D198" i="14"/>
  <c r="P198" i="14" s="1"/>
  <c r="O197" i="14"/>
  <c r="D197" i="14"/>
  <c r="P197" i="14" s="1"/>
  <c r="O196" i="14"/>
  <c r="D196" i="14"/>
  <c r="P196" i="14" s="1"/>
  <c r="O195" i="14"/>
  <c r="D195" i="14"/>
  <c r="P195" i="14" s="1"/>
  <c r="O194" i="14"/>
  <c r="D194" i="14"/>
  <c r="P194" i="14" s="1"/>
  <c r="O193" i="14"/>
  <c r="D193" i="14"/>
  <c r="P193" i="14" s="1"/>
  <c r="O192" i="14"/>
  <c r="D192" i="14"/>
  <c r="P192" i="14" s="1"/>
  <c r="O191" i="14"/>
  <c r="D191" i="14"/>
  <c r="P191" i="14" s="1"/>
  <c r="O190" i="14"/>
  <c r="D190" i="14"/>
  <c r="P190" i="14" s="1"/>
  <c r="O189" i="14"/>
  <c r="D189" i="14"/>
  <c r="P189" i="14" s="1"/>
  <c r="O188" i="14"/>
  <c r="D188" i="14"/>
  <c r="P188" i="14" s="1"/>
  <c r="O187" i="14"/>
  <c r="D187" i="14"/>
  <c r="P187" i="14" s="1"/>
  <c r="O186" i="14"/>
  <c r="D186" i="14"/>
  <c r="P186" i="14" s="1"/>
  <c r="O185" i="14"/>
  <c r="D185" i="14"/>
  <c r="P185" i="14" s="1"/>
  <c r="O184" i="14"/>
  <c r="D184" i="14"/>
  <c r="P184" i="14" s="1"/>
  <c r="O183" i="14"/>
  <c r="D183" i="14"/>
  <c r="P183" i="14" s="1"/>
  <c r="O182" i="14"/>
  <c r="D182" i="14"/>
  <c r="P182" i="14" s="1"/>
  <c r="O181" i="14"/>
  <c r="D181" i="14"/>
  <c r="P181" i="14" s="1"/>
  <c r="O180" i="14"/>
  <c r="D180" i="14"/>
  <c r="P180" i="14" s="1"/>
  <c r="O179" i="14"/>
  <c r="D179" i="14"/>
  <c r="P179" i="14" s="1"/>
  <c r="O178" i="14"/>
  <c r="D178" i="14"/>
  <c r="P178" i="14" s="1"/>
  <c r="O177" i="14"/>
  <c r="D177" i="14"/>
  <c r="P177" i="14" s="1"/>
  <c r="O176" i="14"/>
  <c r="D176" i="14"/>
  <c r="P176" i="14" s="1"/>
  <c r="O175" i="14"/>
  <c r="D175" i="14"/>
  <c r="P175" i="14" s="1"/>
  <c r="O174" i="14"/>
  <c r="D174" i="14"/>
  <c r="P173" i="14" s="1"/>
  <c r="C169" i="14"/>
  <c r="AA168" i="14"/>
  <c r="C168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D153" i="14"/>
  <c r="P153" i="14" s="1"/>
  <c r="D152" i="14"/>
  <c r="P152" i="14" s="1"/>
  <c r="D151" i="14"/>
  <c r="P151" i="14" s="1"/>
  <c r="D150" i="14"/>
  <c r="P150" i="14" s="1"/>
  <c r="D149" i="14"/>
  <c r="D148" i="14"/>
  <c r="P148" i="14" s="1"/>
  <c r="D147" i="14"/>
  <c r="P147" i="14" s="1"/>
  <c r="D146" i="14"/>
  <c r="P146" i="14" s="1"/>
  <c r="D145" i="14"/>
  <c r="P145" i="14" s="1"/>
  <c r="D144" i="14"/>
  <c r="P144" i="14" s="1"/>
  <c r="D143" i="14"/>
  <c r="P143" i="14" s="1"/>
  <c r="D142" i="14"/>
  <c r="P142" i="14" s="1"/>
  <c r="D141" i="14"/>
  <c r="P141" i="14" s="1"/>
  <c r="D140" i="14"/>
  <c r="P140" i="14" s="1"/>
  <c r="D139" i="14"/>
  <c r="P139" i="14" s="1"/>
  <c r="D138" i="14"/>
  <c r="P138" i="14" s="1"/>
  <c r="D137" i="14"/>
  <c r="P137" i="14" s="1"/>
  <c r="D136" i="14"/>
  <c r="P136" i="14" s="1"/>
  <c r="D135" i="14"/>
  <c r="P135" i="14" s="1"/>
  <c r="D134" i="14"/>
  <c r="P134" i="14" s="1"/>
  <c r="D133" i="14"/>
  <c r="P133" i="14" s="1"/>
  <c r="D132" i="14"/>
  <c r="P132" i="14" s="1"/>
  <c r="D131" i="14"/>
  <c r="P131" i="14" s="1"/>
  <c r="D130" i="14"/>
  <c r="P130" i="14" s="1"/>
  <c r="D129" i="14"/>
  <c r="P129" i="14" s="1"/>
  <c r="D128" i="14"/>
  <c r="P128" i="14" s="1"/>
  <c r="D127" i="14"/>
  <c r="P127" i="14" s="1"/>
  <c r="D126" i="14"/>
  <c r="P126" i="14" s="1"/>
  <c r="D125" i="14"/>
  <c r="P125" i="14" s="1"/>
  <c r="D124" i="14"/>
  <c r="P124" i="14" s="1"/>
  <c r="D123" i="14"/>
  <c r="P123" i="14" s="1"/>
  <c r="D122" i="14"/>
  <c r="P122" i="14" s="1"/>
  <c r="D121" i="14"/>
  <c r="P121" i="14" s="1"/>
  <c r="D120" i="14"/>
  <c r="P120" i="14" s="1"/>
  <c r="D119" i="14"/>
  <c r="P119" i="14" s="1"/>
  <c r="D118" i="14"/>
  <c r="P118" i="14" s="1"/>
  <c r="D117" i="14"/>
  <c r="P117" i="14" s="1"/>
  <c r="D116" i="14"/>
  <c r="P116" i="14" s="1"/>
  <c r="D115" i="14"/>
  <c r="P115" i="14" s="1"/>
  <c r="D114" i="14"/>
  <c r="P114" i="14" s="1"/>
  <c r="D113" i="14"/>
  <c r="P113" i="14" s="1"/>
  <c r="D112" i="14"/>
  <c r="P112" i="14" s="1"/>
  <c r="D111" i="14"/>
  <c r="P111" i="14" s="1"/>
  <c r="D110" i="14"/>
  <c r="P110" i="14" s="1"/>
  <c r="D109" i="14"/>
  <c r="P109" i="14" s="1"/>
  <c r="D108" i="14"/>
  <c r="P108" i="14" s="1"/>
  <c r="D107" i="14"/>
  <c r="P107" i="14" s="1"/>
  <c r="D106" i="14"/>
  <c r="P106" i="14" s="1"/>
  <c r="D105" i="14"/>
  <c r="P105" i="14" s="1"/>
  <c r="D104" i="14"/>
  <c r="P104" i="14" s="1"/>
  <c r="D103" i="14"/>
  <c r="P103" i="14" s="1"/>
  <c r="D102" i="14"/>
  <c r="P102" i="14" s="1"/>
  <c r="D101" i="14"/>
  <c r="P101" i="14" s="1"/>
  <c r="D100" i="14"/>
  <c r="P100" i="14" s="1"/>
  <c r="D99" i="14"/>
  <c r="P99" i="14" s="1"/>
  <c r="D98" i="14"/>
  <c r="P98" i="14" s="1"/>
  <c r="D97" i="14"/>
  <c r="P97" i="14" s="1"/>
  <c r="D96" i="14"/>
  <c r="P96" i="14" s="1"/>
  <c r="D95" i="14"/>
  <c r="P95" i="14" s="1"/>
  <c r="D94" i="14"/>
  <c r="P94" i="14" s="1"/>
  <c r="D93" i="14"/>
  <c r="P93" i="14" s="1"/>
  <c r="D92" i="14"/>
  <c r="P92" i="14" s="1"/>
  <c r="D91" i="14"/>
  <c r="P91" i="14" s="1"/>
  <c r="D90" i="14"/>
  <c r="P90" i="14" s="1"/>
  <c r="D89" i="14"/>
  <c r="P89" i="14" s="1"/>
  <c r="D88" i="14"/>
  <c r="P88" i="14" s="1"/>
  <c r="D87" i="14"/>
  <c r="P87" i="14" s="1"/>
  <c r="D86" i="14"/>
  <c r="P86" i="14" s="1"/>
  <c r="D85" i="14"/>
  <c r="P85" i="14" s="1"/>
  <c r="D84" i="14"/>
  <c r="P84" i="14" s="1"/>
  <c r="D83" i="14"/>
  <c r="P83" i="14" s="1"/>
  <c r="D82" i="14"/>
  <c r="P82" i="14" s="1"/>
  <c r="D81" i="14"/>
  <c r="P81" i="14" s="1"/>
  <c r="D80" i="14"/>
  <c r="P80" i="14" s="1"/>
  <c r="D79" i="14"/>
  <c r="P79" i="14" s="1"/>
  <c r="D78" i="14"/>
  <c r="P78" i="14" s="1"/>
  <c r="D77" i="14"/>
  <c r="P77" i="14" s="1"/>
  <c r="D76" i="14"/>
  <c r="P76" i="14" s="1"/>
  <c r="D75" i="14"/>
  <c r="P75" i="14" s="1"/>
  <c r="D74" i="14"/>
  <c r="P74" i="14" s="1"/>
  <c r="D73" i="14"/>
  <c r="P73" i="14" s="1"/>
  <c r="D72" i="14"/>
  <c r="P72" i="14" s="1"/>
  <c r="D71" i="14"/>
  <c r="P71" i="14" s="1"/>
  <c r="D70" i="14"/>
  <c r="P70" i="14" s="1"/>
  <c r="D69" i="14"/>
  <c r="P69" i="14" s="1"/>
  <c r="D68" i="14"/>
  <c r="P68" i="14" s="1"/>
  <c r="D67" i="14"/>
  <c r="P67" i="14" s="1"/>
  <c r="D66" i="14"/>
  <c r="P66" i="14" s="1"/>
  <c r="D65" i="14"/>
  <c r="P65" i="14" s="1"/>
  <c r="D64" i="14"/>
  <c r="P64" i="14" s="1"/>
  <c r="D63" i="14"/>
  <c r="P63" i="14" s="1"/>
  <c r="D62" i="14"/>
  <c r="P62" i="14" s="1"/>
  <c r="D61" i="14"/>
  <c r="P61" i="14" s="1"/>
  <c r="D60" i="14"/>
  <c r="P60" i="14" s="1"/>
  <c r="D59" i="14"/>
  <c r="P59" i="14" s="1"/>
  <c r="D58" i="14"/>
  <c r="P58" i="14" s="1"/>
  <c r="D57" i="14"/>
  <c r="P57" i="14" s="1"/>
  <c r="D56" i="14"/>
  <c r="P56" i="14" s="1"/>
  <c r="D55" i="14"/>
  <c r="P55" i="14" s="1"/>
  <c r="D54" i="14"/>
  <c r="P54" i="14" s="1"/>
  <c r="P149" i="14"/>
  <c r="C49" i="14"/>
  <c r="AA48" i="14"/>
  <c r="C48" i="14"/>
  <c r="S27" i="14" l="1"/>
  <c r="S20" i="14"/>
  <c r="S24" i="14"/>
  <c r="S31" i="14"/>
  <c r="S28" i="14"/>
  <c r="S21" i="14"/>
  <c r="S22" i="14"/>
  <c r="S29" i="14"/>
  <c r="S23" i="14"/>
  <c r="S30" i="14"/>
  <c r="P168" i="14"/>
  <c r="P170" i="14"/>
  <c r="P172" i="14"/>
  <c r="P174" i="14"/>
  <c r="P49" i="14"/>
  <c r="P51" i="14"/>
  <c r="P53" i="14"/>
  <c r="P288" i="14"/>
  <c r="P290" i="14"/>
  <c r="P292" i="14"/>
  <c r="P294" i="14"/>
  <c r="P409" i="14"/>
  <c r="P411" i="14"/>
  <c r="P413" i="14"/>
  <c r="P528" i="14"/>
  <c r="P530" i="14"/>
  <c r="P532" i="14"/>
  <c r="P534" i="14"/>
  <c r="P649" i="14"/>
  <c r="P651" i="14"/>
  <c r="P653" i="14"/>
  <c r="P768" i="14"/>
  <c r="P770" i="14"/>
  <c r="P772" i="14"/>
  <c r="P774" i="14"/>
  <c r="P889" i="14"/>
  <c r="P891" i="14"/>
  <c r="P893" i="14"/>
  <c r="P169" i="14"/>
  <c r="P171" i="14"/>
  <c r="P48" i="14"/>
  <c r="P50" i="14"/>
  <c r="P52" i="14"/>
  <c r="P289" i="14"/>
  <c r="P291" i="14"/>
  <c r="P408" i="14"/>
  <c r="P410" i="14"/>
  <c r="P412" i="14"/>
  <c r="P529" i="14"/>
  <c r="P531" i="14"/>
  <c r="P648" i="14"/>
  <c r="P650" i="14"/>
  <c r="P652" i="14"/>
  <c r="P769" i="14"/>
  <c r="P771" i="14"/>
  <c r="P888" i="14"/>
  <c r="P890" i="14"/>
  <c r="P892" i="14"/>
  <c r="Y120" i="12"/>
  <c r="Y119" i="12"/>
  <c r="Y118" i="12"/>
  <c r="Y117" i="12"/>
  <c r="Y116" i="12"/>
  <c r="Y115" i="12"/>
  <c r="W114" i="12"/>
  <c r="Y120" i="10"/>
  <c r="Y119" i="10"/>
  <c r="Y118" i="10"/>
  <c r="Y117" i="10"/>
  <c r="Y116" i="10"/>
  <c r="Y115" i="10"/>
  <c r="W114" i="10"/>
  <c r="Y120" i="11"/>
  <c r="Y119" i="11"/>
  <c r="Y118" i="11"/>
  <c r="Y117" i="11"/>
  <c r="Y116" i="11"/>
  <c r="Y115" i="11"/>
  <c r="W114" i="11"/>
  <c r="Y120" i="9"/>
  <c r="Y119" i="9"/>
  <c r="Y118" i="9"/>
  <c r="Y117" i="9"/>
  <c r="Y116" i="9"/>
  <c r="Y115" i="9"/>
  <c r="W114" i="9"/>
  <c r="Y120" i="5"/>
  <c r="Y119" i="5"/>
  <c r="Y118" i="5"/>
  <c r="Y117" i="5"/>
  <c r="Y116" i="5"/>
  <c r="Y115" i="5"/>
  <c r="W114" i="5"/>
  <c r="Y120" i="4"/>
  <c r="Y119" i="4"/>
  <c r="Y118" i="4"/>
  <c r="Y117" i="4"/>
  <c r="Y116" i="4"/>
  <c r="Y115" i="4"/>
  <c r="W114" i="4"/>
  <c r="Y120" i="3"/>
  <c r="Y119" i="3"/>
  <c r="Y118" i="3"/>
  <c r="Y117" i="3"/>
  <c r="Y116" i="3"/>
  <c r="Y115" i="3"/>
  <c r="W114" i="3"/>
  <c r="B41" i="13" l="1"/>
  <c r="B29" i="13"/>
  <c r="S111" i="12" l="1"/>
  <c r="O998" i="14" s="1"/>
  <c r="S110" i="12"/>
  <c r="O997" i="14" s="1"/>
  <c r="S109" i="12"/>
  <c r="O996" i="14" s="1"/>
  <c r="S111" i="10"/>
  <c r="O758" i="14" s="1"/>
  <c r="S110" i="10"/>
  <c r="O757" i="14" s="1"/>
  <c r="S109" i="10"/>
  <c r="O756" i="14" s="1"/>
  <c r="S111" i="11"/>
  <c r="O518" i="14" s="1"/>
  <c r="S110" i="11"/>
  <c r="O517" i="14" s="1"/>
  <c r="S109" i="11"/>
  <c r="O516" i="14" s="1"/>
  <c r="S111" i="5"/>
  <c r="O878" i="14" s="1"/>
  <c r="S110" i="5"/>
  <c r="O877" i="14" s="1"/>
  <c r="S109" i="5"/>
  <c r="O876" i="14" s="1"/>
  <c r="S111" i="4"/>
  <c r="O638" i="14" s="1"/>
  <c r="S110" i="4"/>
  <c r="O637" i="14" s="1"/>
  <c r="S109" i="4"/>
  <c r="O636" i="14" s="1"/>
  <c r="S111" i="3"/>
  <c r="O398" i="14" s="1"/>
  <c r="S110" i="3"/>
  <c r="O397" i="14" s="1"/>
  <c r="S109" i="3"/>
  <c r="O396" i="14" s="1"/>
  <c r="N14" i="13" l="1"/>
  <c r="N24" i="13" s="1"/>
  <c r="N13" i="13"/>
  <c r="N30" i="13" s="1"/>
  <c r="N12" i="13"/>
  <c r="N22" i="13" s="1"/>
  <c r="N11" i="13"/>
  <c r="N28" i="13" s="1"/>
  <c r="N10" i="13"/>
  <c r="N27" i="13" s="1"/>
  <c r="I4" i="8"/>
  <c r="C9" i="14" l="1"/>
  <c r="A9" i="13"/>
  <c r="N20" i="13"/>
  <c r="N23" i="13"/>
  <c r="N21" i="13"/>
  <c r="N31" i="13"/>
  <c r="N29" i="13"/>
  <c r="N111" i="12"/>
  <c r="M111" i="12"/>
  <c r="L111" i="12"/>
  <c r="K111" i="12"/>
  <c r="J111" i="12"/>
  <c r="H111" i="12"/>
  <c r="N110" i="12"/>
  <c r="M110" i="12"/>
  <c r="L110" i="12"/>
  <c r="K110" i="12"/>
  <c r="J110" i="12"/>
  <c r="H110" i="12"/>
  <c r="N109" i="12"/>
  <c r="M109" i="12"/>
  <c r="L109" i="12"/>
  <c r="K109" i="12"/>
  <c r="J109" i="12"/>
  <c r="H109" i="12"/>
  <c r="D996" i="14" s="1"/>
  <c r="T106" i="12"/>
  <c r="G106" i="12"/>
  <c r="C993" i="14" s="1"/>
  <c r="T105" i="12"/>
  <c r="G105" i="12"/>
  <c r="C992" i="14" s="1"/>
  <c r="T104" i="12"/>
  <c r="G104" i="12"/>
  <c r="C991" i="14" s="1"/>
  <c r="T103" i="12"/>
  <c r="G103" i="12"/>
  <c r="C990" i="14" s="1"/>
  <c r="T102" i="12"/>
  <c r="G102" i="12"/>
  <c r="C989" i="14" s="1"/>
  <c r="T101" i="12"/>
  <c r="G101" i="12"/>
  <c r="C988" i="14" s="1"/>
  <c r="T100" i="12"/>
  <c r="G100" i="12"/>
  <c r="C987" i="14" s="1"/>
  <c r="T99" i="12"/>
  <c r="G99" i="12"/>
  <c r="C986" i="14" s="1"/>
  <c r="T98" i="12"/>
  <c r="G98" i="12"/>
  <c r="C985" i="14" s="1"/>
  <c r="T97" i="12"/>
  <c r="G97" i="12"/>
  <c r="C984" i="14" s="1"/>
  <c r="T96" i="12"/>
  <c r="G96" i="12"/>
  <c r="C983" i="14" s="1"/>
  <c r="T95" i="12"/>
  <c r="G95" i="12"/>
  <c r="C982" i="14" s="1"/>
  <c r="T94" i="12"/>
  <c r="G94" i="12"/>
  <c r="C981" i="14" s="1"/>
  <c r="T93" i="12"/>
  <c r="G93" i="12"/>
  <c r="C980" i="14" s="1"/>
  <c r="T92" i="12"/>
  <c r="G92" i="12"/>
  <c r="C979" i="14" s="1"/>
  <c r="T91" i="12"/>
  <c r="G91" i="12"/>
  <c r="C978" i="14" s="1"/>
  <c r="T90" i="12"/>
  <c r="G90" i="12"/>
  <c r="C977" i="14" s="1"/>
  <c r="T89" i="12"/>
  <c r="G89" i="12"/>
  <c r="C976" i="14" s="1"/>
  <c r="T88" i="12"/>
  <c r="G88" i="12"/>
  <c r="C975" i="14" s="1"/>
  <c r="T87" i="12"/>
  <c r="G87" i="12"/>
  <c r="C974" i="14" s="1"/>
  <c r="T86" i="12"/>
  <c r="G86" i="12"/>
  <c r="C973" i="14" s="1"/>
  <c r="T85" i="12"/>
  <c r="G85" i="12"/>
  <c r="C972" i="14" s="1"/>
  <c r="T84" i="12"/>
  <c r="G84" i="12"/>
  <c r="C971" i="14" s="1"/>
  <c r="T83" i="12"/>
  <c r="G83" i="12"/>
  <c r="C970" i="14" s="1"/>
  <c r="T82" i="12"/>
  <c r="G82" i="12"/>
  <c r="C969" i="14" s="1"/>
  <c r="T81" i="12"/>
  <c r="G81" i="12"/>
  <c r="C968" i="14" s="1"/>
  <c r="T80" i="12"/>
  <c r="G80" i="12"/>
  <c r="C967" i="14" s="1"/>
  <c r="T79" i="12"/>
  <c r="G79" i="12"/>
  <c r="C966" i="14" s="1"/>
  <c r="T78" i="12"/>
  <c r="G78" i="12"/>
  <c r="C965" i="14" s="1"/>
  <c r="T77" i="12"/>
  <c r="G77" i="12"/>
  <c r="C964" i="14" s="1"/>
  <c r="T76" i="12"/>
  <c r="G76" i="12"/>
  <c r="C963" i="14" s="1"/>
  <c r="T75" i="12"/>
  <c r="G75" i="12"/>
  <c r="C962" i="14" s="1"/>
  <c r="T74" i="12"/>
  <c r="G74" i="12"/>
  <c r="C961" i="14" s="1"/>
  <c r="T73" i="12"/>
  <c r="G73" i="12"/>
  <c r="C960" i="14" s="1"/>
  <c r="T72" i="12"/>
  <c r="G72" i="12"/>
  <c r="C959" i="14" s="1"/>
  <c r="T71" i="12"/>
  <c r="G71" i="12"/>
  <c r="C958" i="14" s="1"/>
  <c r="T70" i="12"/>
  <c r="G70" i="12"/>
  <c r="C957" i="14" s="1"/>
  <c r="T69" i="12"/>
  <c r="G69" i="12"/>
  <c r="C956" i="14" s="1"/>
  <c r="T68" i="12"/>
  <c r="G68" i="12"/>
  <c r="C955" i="14" s="1"/>
  <c r="T67" i="12"/>
  <c r="G67" i="12"/>
  <c r="C954" i="14" s="1"/>
  <c r="T66" i="12"/>
  <c r="G66" i="12"/>
  <c r="C953" i="14" s="1"/>
  <c r="T65" i="12"/>
  <c r="G65" i="12"/>
  <c r="C952" i="14" s="1"/>
  <c r="T64" i="12"/>
  <c r="G64" i="12"/>
  <c r="C951" i="14" s="1"/>
  <c r="T63" i="12"/>
  <c r="G63" i="12"/>
  <c r="C950" i="14" s="1"/>
  <c r="T62" i="12"/>
  <c r="G62" i="12"/>
  <c r="C949" i="14" s="1"/>
  <c r="T61" i="12"/>
  <c r="G61" i="12"/>
  <c r="C948" i="14" s="1"/>
  <c r="T60" i="12"/>
  <c r="G60" i="12"/>
  <c r="C947" i="14" s="1"/>
  <c r="T59" i="12"/>
  <c r="G59" i="12"/>
  <c r="C946" i="14" s="1"/>
  <c r="T58" i="12"/>
  <c r="G58" i="12"/>
  <c r="C945" i="14" s="1"/>
  <c r="T57" i="12"/>
  <c r="G57" i="12"/>
  <c r="C944" i="14" s="1"/>
  <c r="T56" i="12"/>
  <c r="G56" i="12"/>
  <c r="C943" i="14" s="1"/>
  <c r="T55" i="12"/>
  <c r="G55" i="12"/>
  <c r="C942" i="14" s="1"/>
  <c r="T54" i="12"/>
  <c r="G54" i="12"/>
  <c r="C941" i="14" s="1"/>
  <c r="T53" i="12"/>
  <c r="G53" i="12"/>
  <c r="C940" i="14" s="1"/>
  <c r="T52" i="12"/>
  <c r="G52" i="12"/>
  <c r="C939" i="14" s="1"/>
  <c r="T51" i="12"/>
  <c r="G51" i="12"/>
  <c r="C938" i="14" s="1"/>
  <c r="T50" i="12"/>
  <c r="G50" i="12"/>
  <c r="C937" i="14" s="1"/>
  <c r="T49" i="12"/>
  <c r="G49" i="12"/>
  <c r="C936" i="14" s="1"/>
  <c r="T48" i="12"/>
  <c r="G48" i="12"/>
  <c r="C935" i="14" s="1"/>
  <c r="T47" i="12"/>
  <c r="G47" i="12"/>
  <c r="C934" i="14" s="1"/>
  <c r="T46" i="12"/>
  <c r="G46" i="12"/>
  <c r="C933" i="14" s="1"/>
  <c r="T45" i="12"/>
  <c r="G45" i="12"/>
  <c r="C932" i="14" s="1"/>
  <c r="T44" i="12"/>
  <c r="G44" i="12"/>
  <c r="C931" i="14" s="1"/>
  <c r="T43" i="12"/>
  <c r="G43" i="12"/>
  <c r="C930" i="14" s="1"/>
  <c r="T42" i="12"/>
  <c r="G42" i="12"/>
  <c r="C929" i="14" s="1"/>
  <c r="T41" i="12"/>
  <c r="G41" i="12"/>
  <c r="C928" i="14" s="1"/>
  <c r="T40" i="12"/>
  <c r="G40" i="12"/>
  <c r="C927" i="14" s="1"/>
  <c r="T39" i="12"/>
  <c r="G39" i="12"/>
  <c r="C926" i="14" s="1"/>
  <c r="T38" i="12"/>
  <c r="G38" i="12"/>
  <c r="C925" i="14" s="1"/>
  <c r="T37" i="12"/>
  <c r="G37" i="12"/>
  <c r="C924" i="14" s="1"/>
  <c r="T36" i="12"/>
  <c r="G36" i="12"/>
  <c r="C923" i="14" s="1"/>
  <c r="T35" i="12"/>
  <c r="G35" i="12"/>
  <c r="C922" i="14" s="1"/>
  <c r="T34" i="12"/>
  <c r="G34" i="12"/>
  <c r="C921" i="14" s="1"/>
  <c r="T33" i="12"/>
  <c r="G33" i="12"/>
  <c r="C920" i="14" s="1"/>
  <c r="T32" i="12"/>
  <c r="G32" i="12"/>
  <c r="C919" i="14" s="1"/>
  <c r="T31" i="12"/>
  <c r="G31" i="12"/>
  <c r="C918" i="14" s="1"/>
  <c r="T30" i="12"/>
  <c r="G30" i="12"/>
  <c r="C917" i="14" s="1"/>
  <c r="T29" i="12"/>
  <c r="G29" i="12"/>
  <c r="C916" i="14" s="1"/>
  <c r="T28" i="12"/>
  <c r="G28" i="12"/>
  <c r="C915" i="14" s="1"/>
  <c r="T27" i="12"/>
  <c r="G27" i="12"/>
  <c r="C914" i="14" s="1"/>
  <c r="T26" i="12"/>
  <c r="G26" i="12"/>
  <c r="C913" i="14" s="1"/>
  <c r="T25" i="12"/>
  <c r="G25" i="12"/>
  <c r="C912" i="14" s="1"/>
  <c r="T24" i="12"/>
  <c r="G24" i="12"/>
  <c r="C911" i="14" s="1"/>
  <c r="T23" i="12"/>
  <c r="G23" i="12"/>
  <c r="C910" i="14" s="1"/>
  <c r="T22" i="12"/>
  <c r="G22" i="12"/>
  <c r="C909" i="14" s="1"/>
  <c r="T21" i="12"/>
  <c r="G21" i="12"/>
  <c r="C908" i="14" s="1"/>
  <c r="T20" i="12"/>
  <c r="G20" i="12"/>
  <c r="C907" i="14" s="1"/>
  <c r="T19" i="12"/>
  <c r="G19" i="12"/>
  <c r="C906" i="14" s="1"/>
  <c r="T18" i="12"/>
  <c r="G18" i="12"/>
  <c r="C905" i="14" s="1"/>
  <c r="T17" i="12"/>
  <c r="G17" i="12"/>
  <c r="C904" i="14" s="1"/>
  <c r="T16" i="12"/>
  <c r="G16" i="12"/>
  <c r="C903" i="14" s="1"/>
  <c r="T15" i="12"/>
  <c r="G15" i="12"/>
  <c r="C902" i="14" s="1"/>
  <c r="T14" i="12"/>
  <c r="G14" i="12"/>
  <c r="C901" i="14" s="1"/>
  <c r="T13" i="12"/>
  <c r="G13" i="12"/>
  <c r="C900" i="14" s="1"/>
  <c r="T12" i="12"/>
  <c r="G12" i="12"/>
  <c r="C899" i="14" s="1"/>
  <c r="T11" i="12"/>
  <c r="G11" i="12"/>
  <c r="C898" i="14" s="1"/>
  <c r="T10" i="12"/>
  <c r="G10" i="12"/>
  <c r="C897" i="14" s="1"/>
  <c r="T9" i="12"/>
  <c r="G9" i="12"/>
  <c r="C896" i="14" s="1"/>
  <c r="T8" i="12"/>
  <c r="G8" i="12"/>
  <c r="C895" i="14" s="1"/>
  <c r="T7" i="12"/>
  <c r="G7" i="12"/>
  <c r="C894" i="14" s="1"/>
  <c r="F6" i="12"/>
  <c r="E6" i="12"/>
  <c r="D6" i="12"/>
  <c r="C6" i="12"/>
  <c r="B6" i="12"/>
  <c r="A6" i="12"/>
  <c r="G2" i="12"/>
  <c r="Y1" i="12"/>
  <c r="AE1" i="12" s="1"/>
  <c r="G1" i="12"/>
  <c r="N111" i="10"/>
  <c r="M111" i="10"/>
  <c r="L111" i="10"/>
  <c r="K111" i="10"/>
  <c r="J111" i="10"/>
  <c r="H111" i="10"/>
  <c r="N110" i="10"/>
  <c r="M110" i="10"/>
  <c r="L110" i="10"/>
  <c r="K110" i="10"/>
  <c r="J110" i="10"/>
  <c r="H110" i="10"/>
  <c r="N109" i="10"/>
  <c r="M109" i="10"/>
  <c r="L109" i="10"/>
  <c r="K109" i="10"/>
  <c r="J109" i="10"/>
  <c r="H109" i="10"/>
  <c r="T106" i="10"/>
  <c r="G106" i="10"/>
  <c r="C753" i="14" s="1"/>
  <c r="T105" i="10"/>
  <c r="G105" i="10"/>
  <c r="C752" i="14" s="1"/>
  <c r="T104" i="10"/>
  <c r="G104" i="10"/>
  <c r="C751" i="14" s="1"/>
  <c r="T103" i="10"/>
  <c r="G103" i="10"/>
  <c r="C750" i="14" s="1"/>
  <c r="T102" i="10"/>
  <c r="G102" i="10"/>
  <c r="C749" i="14" s="1"/>
  <c r="T101" i="10"/>
  <c r="G101" i="10"/>
  <c r="C748" i="14" s="1"/>
  <c r="T100" i="10"/>
  <c r="G100" i="10"/>
  <c r="C747" i="14" s="1"/>
  <c r="T99" i="10"/>
  <c r="G99" i="10"/>
  <c r="C746" i="14" s="1"/>
  <c r="T98" i="10"/>
  <c r="G98" i="10"/>
  <c r="C745" i="14" s="1"/>
  <c r="T97" i="10"/>
  <c r="G97" i="10"/>
  <c r="C744" i="14" s="1"/>
  <c r="T96" i="10"/>
  <c r="G96" i="10"/>
  <c r="C743" i="14" s="1"/>
  <c r="T95" i="10"/>
  <c r="G95" i="10"/>
  <c r="C742" i="14" s="1"/>
  <c r="T94" i="10"/>
  <c r="G94" i="10"/>
  <c r="C741" i="14" s="1"/>
  <c r="T93" i="10"/>
  <c r="G93" i="10"/>
  <c r="C740" i="14" s="1"/>
  <c r="T92" i="10"/>
  <c r="G92" i="10"/>
  <c r="C739" i="14" s="1"/>
  <c r="T91" i="10"/>
  <c r="G91" i="10"/>
  <c r="C738" i="14" s="1"/>
  <c r="T90" i="10"/>
  <c r="G90" i="10"/>
  <c r="C737" i="14" s="1"/>
  <c r="T89" i="10"/>
  <c r="G89" i="10"/>
  <c r="C736" i="14" s="1"/>
  <c r="T88" i="10"/>
  <c r="G88" i="10"/>
  <c r="C735" i="14" s="1"/>
  <c r="T87" i="10"/>
  <c r="G87" i="10"/>
  <c r="C734" i="14" s="1"/>
  <c r="T86" i="10"/>
  <c r="G86" i="10"/>
  <c r="C733" i="14" s="1"/>
  <c r="T85" i="10"/>
  <c r="G85" i="10"/>
  <c r="C732" i="14" s="1"/>
  <c r="T84" i="10"/>
  <c r="G84" i="10"/>
  <c r="C731" i="14" s="1"/>
  <c r="T83" i="10"/>
  <c r="G83" i="10"/>
  <c r="C730" i="14" s="1"/>
  <c r="T82" i="10"/>
  <c r="G82" i="10"/>
  <c r="C729" i="14" s="1"/>
  <c r="T81" i="10"/>
  <c r="G81" i="10"/>
  <c r="C728" i="14" s="1"/>
  <c r="T80" i="10"/>
  <c r="G80" i="10"/>
  <c r="C727" i="14" s="1"/>
  <c r="T79" i="10"/>
  <c r="G79" i="10"/>
  <c r="C726" i="14" s="1"/>
  <c r="T78" i="10"/>
  <c r="G78" i="10"/>
  <c r="C725" i="14" s="1"/>
  <c r="T77" i="10"/>
  <c r="G77" i="10"/>
  <c r="C724" i="14" s="1"/>
  <c r="T76" i="10"/>
  <c r="G76" i="10"/>
  <c r="C723" i="14" s="1"/>
  <c r="T75" i="10"/>
  <c r="G75" i="10"/>
  <c r="C722" i="14" s="1"/>
  <c r="T74" i="10"/>
  <c r="G74" i="10"/>
  <c r="C721" i="14" s="1"/>
  <c r="T73" i="10"/>
  <c r="G73" i="10"/>
  <c r="C720" i="14" s="1"/>
  <c r="T72" i="10"/>
  <c r="G72" i="10"/>
  <c r="C719" i="14" s="1"/>
  <c r="T71" i="10"/>
  <c r="G71" i="10"/>
  <c r="C718" i="14" s="1"/>
  <c r="T70" i="10"/>
  <c r="G70" i="10"/>
  <c r="C717" i="14" s="1"/>
  <c r="T69" i="10"/>
  <c r="G69" i="10"/>
  <c r="C716" i="14" s="1"/>
  <c r="T68" i="10"/>
  <c r="G68" i="10"/>
  <c r="C715" i="14" s="1"/>
  <c r="T67" i="10"/>
  <c r="G67" i="10"/>
  <c r="C714" i="14" s="1"/>
  <c r="T66" i="10"/>
  <c r="G66" i="10"/>
  <c r="C713" i="14" s="1"/>
  <c r="T65" i="10"/>
  <c r="G65" i="10"/>
  <c r="C712" i="14" s="1"/>
  <c r="T64" i="10"/>
  <c r="G64" i="10"/>
  <c r="C711" i="14" s="1"/>
  <c r="T63" i="10"/>
  <c r="G63" i="10"/>
  <c r="C710" i="14" s="1"/>
  <c r="T62" i="10"/>
  <c r="G62" i="10"/>
  <c r="C709" i="14" s="1"/>
  <c r="T61" i="10"/>
  <c r="G61" i="10"/>
  <c r="C708" i="14" s="1"/>
  <c r="T60" i="10"/>
  <c r="G60" i="10"/>
  <c r="C707" i="14" s="1"/>
  <c r="T59" i="10"/>
  <c r="G59" i="10"/>
  <c r="C706" i="14" s="1"/>
  <c r="T58" i="10"/>
  <c r="G58" i="10"/>
  <c r="C705" i="14" s="1"/>
  <c r="T57" i="10"/>
  <c r="G57" i="10"/>
  <c r="C704" i="14" s="1"/>
  <c r="T56" i="10"/>
  <c r="G56" i="10"/>
  <c r="C703" i="14" s="1"/>
  <c r="T55" i="10"/>
  <c r="G55" i="10"/>
  <c r="C702" i="14" s="1"/>
  <c r="T54" i="10"/>
  <c r="G54" i="10"/>
  <c r="C701" i="14" s="1"/>
  <c r="T53" i="10"/>
  <c r="G53" i="10"/>
  <c r="C700" i="14" s="1"/>
  <c r="T52" i="10"/>
  <c r="G52" i="10"/>
  <c r="C699" i="14" s="1"/>
  <c r="T51" i="10"/>
  <c r="G51" i="10"/>
  <c r="C698" i="14" s="1"/>
  <c r="T50" i="10"/>
  <c r="G50" i="10"/>
  <c r="C697" i="14" s="1"/>
  <c r="T49" i="10"/>
  <c r="G49" i="10"/>
  <c r="C696" i="14" s="1"/>
  <c r="T48" i="10"/>
  <c r="G48" i="10"/>
  <c r="C695" i="14" s="1"/>
  <c r="T47" i="10"/>
  <c r="G47" i="10"/>
  <c r="C694" i="14" s="1"/>
  <c r="T46" i="10"/>
  <c r="G46" i="10"/>
  <c r="C693" i="14" s="1"/>
  <c r="T45" i="10"/>
  <c r="G45" i="10"/>
  <c r="C692" i="14" s="1"/>
  <c r="T44" i="10"/>
  <c r="G44" i="10"/>
  <c r="C691" i="14" s="1"/>
  <c r="T43" i="10"/>
  <c r="G43" i="10"/>
  <c r="C690" i="14" s="1"/>
  <c r="T42" i="10"/>
  <c r="G42" i="10"/>
  <c r="C689" i="14" s="1"/>
  <c r="T41" i="10"/>
  <c r="G41" i="10"/>
  <c r="C688" i="14" s="1"/>
  <c r="T40" i="10"/>
  <c r="G40" i="10"/>
  <c r="C687" i="14" s="1"/>
  <c r="T39" i="10"/>
  <c r="G39" i="10"/>
  <c r="C686" i="14" s="1"/>
  <c r="T38" i="10"/>
  <c r="G38" i="10"/>
  <c r="C685" i="14" s="1"/>
  <c r="T37" i="10"/>
  <c r="G37" i="10"/>
  <c r="C684" i="14" s="1"/>
  <c r="T36" i="10"/>
  <c r="G36" i="10"/>
  <c r="C683" i="14" s="1"/>
  <c r="T35" i="10"/>
  <c r="G35" i="10"/>
  <c r="C682" i="14" s="1"/>
  <c r="T34" i="10"/>
  <c r="G34" i="10"/>
  <c r="C681" i="14" s="1"/>
  <c r="T33" i="10"/>
  <c r="G33" i="10"/>
  <c r="C680" i="14" s="1"/>
  <c r="T32" i="10"/>
  <c r="G32" i="10"/>
  <c r="C679" i="14" s="1"/>
  <c r="T31" i="10"/>
  <c r="G31" i="10"/>
  <c r="C678" i="14" s="1"/>
  <c r="T30" i="10"/>
  <c r="G30" i="10"/>
  <c r="C677" i="14" s="1"/>
  <c r="T29" i="10"/>
  <c r="G29" i="10"/>
  <c r="C676" i="14" s="1"/>
  <c r="T28" i="10"/>
  <c r="G28" i="10"/>
  <c r="C675" i="14" s="1"/>
  <c r="T27" i="10"/>
  <c r="G27" i="10"/>
  <c r="C674" i="14" s="1"/>
  <c r="T26" i="10"/>
  <c r="G26" i="10"/>
  <c r="C673" i="14" s="1"/>
  <c r="T25" i="10"/>
  <c r="G25" i="10"/>
  <c r="C672" i="14" s="1"/>
  <c r="T24" i="10"/>
  <c r="G24" i="10"/>
  <c r="C671" i="14" s="1"/>
  <c r="T23" i="10"/>
  <c r="G23" i="10"/>
  <c r="C670" i="14" s="1"/>
  <c r="T22" i="10"/>
  <c r="G22" i="10"/>
  <c r="C669" i="14" s="1"/>
  <c r="T21" i="10"/>
  <c r="G21" i="10"/>
  <c r="C668" i="14" s="1"/>
  <c r="T20" i="10"/>
  <c r="G20" i="10"/>
  <c r="C667" i="14" s="1"/>
  <c r="T19" i="10"/>
  <c r="G19" i="10"/>
  <c r="C666" i="14" s="1"/>
  <c r="T18" i="10"/>
  <c r="G18" i="10"/>
  <c r="C665" i="14" s="1"/>
  <c r="T17" i="10"/>
  <c r="G17" i="10"/>
  <c r="C664" i="14" s="1"/>
  <c r="T16" i="10"/>
  <c r="G16" i="10"/>
  <c r="C663" i="14" s="1"/>
  <c r="T15" i="10"/>
  <c r="G15" i="10"/>
  <c r="C662" i="14" s="1"/>
  <c r="T14" i="10"/>
  <c r="G14" i="10"/>
  <c r="C661" i="14" s="1"/>
  <c r="T13" i="10"/>
  <c r="G13" i="10"/>
  <c r="C660" i="14" s="1"/>
  <c r="T12" i="10"/>
  <c r="G12" i="10"/>
  <c r="C659" i="14" s="1"/>
  <c r="T11" i="10"/>
  <c r="G11" i="10"/>
  <c r="C658" i="14" s="1"/>
  <c r="T10" i="10"/>
  <c r="G10" i="10"/>
  <c r="C657" i="14" s="1"/>
  <c r="T9" i="10"/>
  <c r="G9" i="10"/>
  <c r="C656" i="14" s="1"/>
  <c r="T8" i="10"/>
  <c r="G8" i="10"/>
  <c r="C655" i="14" s="1"/>
  <c r="T7" i="10"/>
  <c r="G7" i="10"/>
  <c r="C654" i="14" s="1"/>
  <c r="F6" i="10"/>
  <c r="E6" i="10"/>
  <c r="D6" i="10"/>
  <c r="C6" i="10"/>
  <c r="B6" i="10"/>
  <c r="A6" i="10"/>
  <c r="G2" i="10"/>
  <c r="Y1" i="10"/>
  <c r="AE1" i="10" s="1"/>
  <c r="G1" i="10"/>
  <c r="N111" i="11"/>
  <c r="M111" i="11"/>
  <c r="L111" i="11"/>
  <c r="K111" i="11"/>
  <c r="J111" i="11"/>
  <c r="H111" i="11"/>
  <c r="N110" i="11"/>
  <c r="M110" i="11"/>
  <c r="L110" i="11"/>
  <c r="K110" i="11"/>
  <c r="J110" i="11"/>
  <c r="H110" i="11"/>
  <c r="N109" i="11"/>
  <c r="M109" i="11"/>
  <c r="L109" i="11"/>
  <c r="K109" i="11"/>
  <c r="J109" i="11"/>
  <c r="H109" i="11"/>
  <c r="T106" i="11"/>
  <c r="G106" i="11"/>
  <c r="C513" i="14" s="1"/>
  <c r="T105" i="11"/>
  <c r="G105" i="11"/>
  <c r="C512" i="14" s="1"/>
  <c r="T104" i="11"/>
  <c r="G104" i="11"/>
  <c r="C511" i="14" s="1"/>
  <c r="T103" i="11"/>
  <c r="G103" i="11"/>
  <c r="C510" i="14" s="1"/>
  <c r="T102" i="11"/>
  <c r="G102" i="11"/>
  <c r="C509" i="14" s="1"/>
  <c r="T101" i="11"/>
  <c r="G101" i="11"/>
  <c r="C508" i="14" s="1"/>
  <c r="T100" i="11"/>
  <c r="G100" i="11"/>
  <c r="C507" i="14" s="1"/>
  <c r="T99" i="11"/>
  <c r="G99" i="11"/>
  <c r="C506" i="14" s="1"/>
  <c r="T98" i="11"/>
  <c r="G98" i="11"/>
  <c r="C505" i="14" s="1"/>
  <c r="T97" i="11"/>
  <c r="G97" i="11"/>
  <c r="C504" i="14" s="1"/>
  <c r="T96" i="11"/>
  <c r="G96" i="11"/>
  <c r="C503" i="14" s="1"/>
  <c r="T95" i="11"/>
  <c r="G95" i="11"/>
  <c r="C502" i="14" s="1"/>
  <c r="T94" i="11"/>
  <c r="G94" i="11"/>
  <c r="C501" i="14" s="1"/>
  <c r="T93" i="11"/>
  <c r="G93" i="11"/>
  <c r="C500" i="14" s="1"/>
  <c r="T92" i="11"/>
  <c r="G92" i="11"/>
  <c r="C499" i="14" s="1"/>
  <c r="T91" i="11"/>
  <c r="G91" i="11"/>
  <c r="C498" i="14" s="1"/>
  <c r="T90" i="11"/>
  <c r="G90" i="11"/>
  <c r="C497" i="14" s="1"/>
  <c r="T89" i="11"/>
  <c r="G89" i="11"/>
  <c r="C496" i="14" s="1"/>
  <c r="T88" i="11"/>
  <c r="G88" i="11"/>
  <c r="C495" i="14" s="1"/>
  <c r="T87" i="11"/>
  <c r="G87" i="11"/>
  <c r="C494" i="14" s="1"/>
  <c r="T86" i="11"/>
  <c r="G86" i="11"/>
  <c r="C493" i="14" s="1"/>
  <c r="T85" i="11"/>
  <c r="G85" i="11"/>
  <c r="C492" i="14" s="1"/>
  <c r="T84" i="11"/>
  <c r="G84" i="11"/>
  <c r="C491" i="14" s="1"/>
  <c r="T83" i="11"/>
  <c r="G83" i="11"/>
  <c r="C490" i="14" s="1"/>
  <c r="T82" i="11"/>
  <c r="G82" i="11"/>
  <c r="C489" i="14" s="1"/>
  <c r="T81" i="11"/>
  <c r="G81" i="11"/>
  <c r="C488" i="14" s="1"/>
  <c r="T80" i="11"/>
  <c r="G80" i="11"/>
  <c r="C487" i="14" s="1"/>
  <c r="T79" i="11"/>
  <c r="G79" i="11"/>
  <c r="C486" i="14" s="1"/>
  <c r="T78" i="11"/>
  <c r="G78" i="11"/>
  <c r="C485" i="14" s="1"/>
  <c r="T77" i="11"/>
  <c r="G77" i="11"/>
  <c r="C484" i="14" s="1"/>
  <c r="T76" i="11"/>
  <c r="G76" i="11"/>
  <c r="C483" i="14" s="1"/>
  <c r="T75" i="11"/>
  <c r="G75" i="11"/>
  <c r="C482" i="14" s="1"/>
  <c r="T74" i="11"/>
  <c r="G74" i="11"/>
  <c r="C481" i="14" s="1"/>
  <c r="T73" i="11"/>
  <c r="G73" i="11"/>
  <c r="C480" i="14" s="1"/>
  <c r="T72" i="11"/>
  <c r="G72" i="11"/>
  <c r="C479" i="14" s="1"/>
  <c r="T71" i="11"/>
  <c r="G71" i="11"/>
  <c r="C478" i="14" s="1"/>
  <c r="T70" i="11"/>
  <c r="G70" i="11"/>
  <c r="C477" i="14" s="1"/>
  <c r="T69" i="11"/>
  <c r="G69" i="11"/>
  <c r="C476" i="14" s="1"/>
  <c r="T68" i="11"/>
  <c r="G68" i="11"/>
  <c r="C475" i="14" s="1"/>
  <c r="T67" i="11"/>
  <c r="G67" i="11"/>
  <c r="C474" i="14" s="1"/>
  <c r="T66" i="11"/>
  <c r="G66" i="11"/>
  <c r="C473" i="14" s="1"/>
  <c r="T65" i="11"/>
  <c r="G65" i="11"/>
  <c r="C472" i="14" s="1"/>
  <c r="T64" i="11"/>
  <c r="G64" i="11"/>
  <c r="C471" i="14" s="1"/>
  <c r="T63" i="11"/>
  <c r="G63" i="11"/>
  <c r="C470" i="14" s="1"/>
  <c r="T62" i="11"/>
  <c r="G62" i="11"/>
  <c r="C469" i="14" s="1"/>
  <c r="T61" i="11"/>
  <c r="G61" i="11"/>
  <c r="C468" i="14" s="1"/>
  <c r="T60" i="11"/>
  <c r="G60" i="11"/>
  <c r="C467" i="14" s="1"/>
  <c r="T59" i="11"/>
  <c r="G59" i="11"/>
  <c r="C466" i="14" s="1"/>
  <c r="T58" i="11"/>
  <c r="G58" i="11"/>
  <c r="C465" i="14" s="1"/>
  <c r="T57" i="11"/>
  <c r="G57" i="11"/>
  <c r="C464" i="14" s="1"/>
  <c r="T56" i="11"/>
  <c r="G56" i="11"/>
  <c r="C463" i="14" s="1"/>
  <c r="T55" i="11"/>
  <c r="G55" i="11"/>
  <c r="C462" i="14" s="1"/>
  <c r="T54" i="11"/>
  <c r="G54" i="11"/>
  <c r="C461" i="14" s="1"/>
  <c r="T53" i="11"/>
  <c r="G53" i="11"/>
  <c r="C460" i="14" s="1"/>
  <c r="T52" i="11"/>
  <c r="G52" i="11"/>
  <c r="C459" i="14" s="1"/>
  <c r="T51" i="11"/>
  <c r="G51" i="11"/>
  <c r="C458" i="14" s="1"/>
  <c r="T50" i="11"/>
  <c r="G50" i="11"/>
  <c r="C457" i="14" s="1"/>
  <c r="T49" i="11"/>
  <c r="G49" i="11"/>
  <c r="C456" i="14" s="1"/>
  <c r="T48" i="11"/>
  <c r="G48" i="11"/>
  <c r="C455" i="14" s="1"/>
  <c r="T47" i="11"/>
  <c r="G47" i="11"/>
  <c r="C454" i="14" s="1"/>
  <c r="T46" i="11"/>
  <c r="G46" i="11"/>
  <c r="C453" i="14" s="1"/>
  <c r="T45" i="11"/>
  <c r="G45" i="11"/>
  <c r="C452" i="14" s="1"/>
  <c r="T44" i="11"/>
  <c r="G44" i="11"/>
  <c r="C451" i="14" s="1"/>
  <c r="T43" i="11"/>
  <c r="G43" i="11"/>
  <c r="C450" i="14" s="1"/>
  <c r="T42" i="11"/>
  <c r="G42" i="11"/>
  <c r="C449" i="14" s="1"/>
  <c r="T41" i="11"/>
  <c r="G41" i="11"/>
  <c r="C448" i="14" s="1"/>
  <c r="T40" i="11"/>
  <c r="G40" i="11"/>
  <c r="C447" i="14" s="1"/>
  <c r="T39" i="11"/>
  <c r="G39" i="11"/>
  <c r="C446" i="14" s="1"/>
  <c r="T38" i="11"/>
  <c r="G38" i="11"/>
  <c r="C445" i="14" s="1"/>
  <c r="T37" i="11"/>
  <c r="G37" i="11"/>
  <c r="C444" i="14" s="1"/>
  <c r="T36" i="11"/>
  <c r="G36" i="11"/>
  <c r="C443" i="14" s="1"/>
  <c r="T35" i="11"/>
  <c r="G35" i="11"/>
  <c r="C442" i="14" s="1"/>
  <c r="T34" i="11"/>
  <c r="G34" i="11"/>
  <c r="C441" i="14" s="1"/>
  <c r="T33" i="11"/>
  <c r="G33" i="11"/>
  <c r="C440" i="14" s="1"/>
  <c r="T32" i="11"/>
  <c r="G32" i="11"/>
  <c r="C439" i="14" s="1"/>
  <c r="T31" i="11"/>
  <c r="G31" i="11"/>
  <c r="C438" i="14" s="1"/>
  <c r="T30" i="11"/>
  <c r="G30" i="11"/>
  <c r="C437" i="14" s="1"/>
  <c r="T29" i="11"/>
  <c r="G29" i="11"/>
  <c r="C436" i="14" s="1"/>
  <c r="T28" i="11"/>
  <c r="G28" i="11"/>
  <c r="C435" i="14" s="1"/>
  <c r="T27" i="11"/>
  <c r="G27" i="11"/>
  <c r="C434" i="14" s="1"/>
  <c r="T26" i="11"/>
  <c r="G26" i="11"/>
  <c r="C433" i="14" s="1"/>
  <c r="T25" i="11"/>
  <c r="G25" i="11"/>
  <c r="C432" i="14" s="1"/>
  <c r="T24" i="11"/>
  <c r="G24" i="11"/>
  <c r="C431" i="14" s="1"/>
  <c r="T23" i="11"/>
  <c r="G23" i="11"/>
  <c r="C430" i="14" s="1"/>
  <c r="T22" i="11"/>
  <c r="G22" i="11"/>
  <c r="C429" i="14" s="1"/>
  <c r="T21" i="11"/>
  <c r="G21" i="11"/>
  <c r="C428" i="14" s="1"/>
  <c r="T20" i="11"/>
  <c r="G20" i="11"/>
  <c r="C427" i="14" s="1"/>
  <c r="T19" i="11"/>
  <c r="G19" i="11"/>
  <c r="C426" i="14" s="1"/>
  <c r="T18" i="11"/>
  <c r="G18" i="11"/>
  <c r="C425" i="14" s="1"/>
  <c r="T17" i="11"/>
  <c r="G17" i="11"/>
  <c r="C424" i="14" s="1"/>
  <c r="T16" i="11"/>
  <c r="G16" i="11"/>
  <c r="C423" i="14" s="1"/>
  <c r="T15" i="11"/>
  <c r="G15" i="11"/>
  <c r="C422" i="14" s="1"/>
  <c r="T14" i="11"/>
  <c r="G14" i="11"/>
  <c r="C421" i="14" s="1"/>
  <c r="T13" i="11"/>
  <c r="G13" i="11"/>
  <c r="C420" i="14" s="1"/>
  <c r="T12" i="11"/>
  <c r="G12" i="11"/>
  <c r="C419" i="14" s="1"/>
  <c r="T11" i="11"/>
  <c r="G11" i="11"/>
  <c r="C418" i="14" s="1"/>
  <c r="T10" i="11"/>
  <c r="G10" i="11"/>
  <c r="C417" i="14" s="1"/>
  <c r="T9" i="11"/>
  <c r="G9" i="11"/>
  <c r="C416" i="14" s="1"/>
  <c r="T8" i="11"/>
  <c r="G8" i="11"/>
  <c r="C415" i="14" s="1"/>
  <c r="T7" i="11"/>
  <c r="G7" i="11"/>
  <c r="C414" i="14" s="1"/>
  <c r="F6" i="11"/>
  <c r="E6" i="11"/>
  <c r="D6" i="11"/>
  <c r="C6" i="11"/>
  <c r="B6" i="11"/>
  <c r="A6" i="11"/>
  <c r="G2" i="11"/>
  <c r="Y1" i="11"/>
  <c r="AE1" i="11" s="1"/>
  <c r="G1" i="11"/>
  <c r="S111" i="9"/>
  <c r="O278" i="14" s="1"/>
  <c r="N111" i="9"/>
  <c r="M111" i="9"/>
  <c r="L111" i="9"/>
  <c r="K111" i="9"/>
  <c r="J111" i="9"/>
  <c r="H111" i="9"/>
  <c r="S110" i="9"/>
  <c r="O277" i="14" s="1"/>
  <c r="N110" i="9"/>
  <c r="M110" i="9"/>
  <c r="L110" i="9"/>
  <c r="K110" i="9"/>
  <c r="J110" i="9"/>
  <c r="H110" i="9"/>
  <c r="S109" i="9"/>
  <c r="O276" i="14" s="1"/>
  <c r="N109" i="9"/>
  <c r="M109" i="9"/>
  <c r="L109" i="9"/>
  <c r="K109" i="9"/>
  <c r="J109" i="9"/>
  <c r="H109" i="9"/>
  <c r="T106" i="9"/>
  <c r="G106" i="9"/>
  <c r="C273" i="14" s="1"/>
  <c r="T105" i="9"/>
  <c r="G105" i="9"/>
  <c r="C272" i="14" s="1"/>
  <c r="T104" i="9"/>
  <c r="G104" i="9"/>
  <c r="C271" i="14" s="1"/>
  <c r="T103" i="9"/>
  <c r="G103" i="9"/>
  <c r="C270" i="14" s="1"/>
  <c r="T102" i="9"/>
  <c r="G102" i="9"/>
  <c r="C269" i="14" s="1"/>
  <c r="T101" i="9"/>
  <c r="G101" i="9"/>
  <c r="C268" i="14" s="1"/>
  <c r="T100" i="9"/>
  <c r="G100" i="9"/>
  <c r="C267" i="14" s="1"/>
  <c r="T99" i="9"/>
  <c r="G99" i="9"/>
  <c r="C266" i="14" s="1"/>
  <c r="T98" i="9"/>
  <c r="G98" i="9"/>
  <c r="C265" i="14" s="1"/>
  <c r="T97" i="9"/>
  <c r="G97" i="9"/>
  <c r="C264" i="14" s="1"/>
  <c r="T96" i="9"/>
  <c r="G96" i="9"/>
  <c r="C263" i="14" s="1"/>
  <c r="T95" i="9"/>
  <c r="G95" i="9"/>
  <c r="C262" i="14" s="1"/>
  <c r="T94" i="9"/>
  <c r="G94" i="9"/>
  <c r="C261" i="14" s="1"/>
  <c r="T93" i="9"/>
  <c r="G93" i="9"/>
  <c r="C260" i="14" s="1"/>
  <c r="T92" i="9"/>
  <c r="G92" i="9"/>
  <c r="C259" i="14" s="1"/>
  <c r="T91" i="9"/>
  <c r="G91" i="9"/>
  <c r="C258" i="14" s="1"/>
  <c r="T90" i="9"/>
  <c r="G90" i="9"/>
  <c r="C257" i="14" s="1"/>
  <c r="T89" i="9"/>
  <c r="G89" i="9"/>
  <c r="C256" i="14" s="1"/>
  <c r="T88" i="9"/>
  <c r="G88" i="9"/>
  <c r="C255" i="14" s="1"/>
  <c r="T87" i="9"/>
  <c r="G87" i="9"/>
  <c r="C254" i="14" s="1"/>
  <c r="T86" i="9"/>
  <c r="G86" i="9"/>
  <c r="C253" i="14" s="1"/>
  <c r="T85" i="9"/>
  <c r="G85" i="9"/>
  <c r="C252" i="14" s="1"/>
  <c r="T84" i="9"/>
  <c r="G84" i="9"/>
  <c r="C251" i="14" s="1"/>
  <c r="T83" i="9"/>
  <c r="G83" i="9"/>
  <c r="C250" i="14" s="1"/>
  <c r="T82" i="9"/>
  <c r="G82" i="9"/>
  <c r="C249" i="14" s="1"/>
  <c r="T81" i="9"/>
  <c r="G81" i="9"/>
  <c r="C248" i="14" s="1"/>
  <c r="T80" i="9"/>
  <c r="G80" i="9"/>
  <c r="C247" i="14" s="1"/>
  <c r="T79" i="9"/>
  <c r="G79" i="9"/>
  <c r="C246" i="14" s="1"/>
  <c r="T78" i="9"/>
  <c r="G78" i="9"/>
  <c r="C245" i="14" s="1"/>
  <c r="T77" i="9"/>
  <c r="G77" i="9"/>
  <c r="C244" i="14" s="1"/>
  <c r="T76" i="9"/>
  <c r="G76" i="9"/>
  <c r="C243" i="14" s="1"/>
  <c r="T75" i="9"/>
  <c r="G75" i="9"/>
  <c r="C242" i="14" s="1"/>
  <c r="T74" i="9"/>
  <c r="G74" i="9"/>
  <c r="C241" i="14" s="1"/>
  <c r="T73" i="9"/>
  <c r="G73" i="9"/>
  <c r="C240" i="14" s="1"/>
  <c r="T72" i="9"/>
  <c r="G72" i="9"/>
  <c r="C239" i="14" s="1"/>
  <c r="T71" i="9"/>
  <c r="G71" i="9"/>
  <c r="C238" i="14" s="1"/>
  <c r="T70" i="9"/>
  <c r="G70" i="9"/>
  <c r="C237" i="14" s="1"/>
  <c r="T69" i="9"/>
  <c r="G69" i="9"/>
  <c r="C236" i="14" s="1"/>
  <c r="T68" i="9"/>
  <c r="G68" i="9"/>
  <c r="C235" i="14" s="1"/>
  <c r="T67" i="9"/>
  <c r="G67" i="9"/>
  <c r="C234" i="14" s="1"/>
  <c r="T66" i="9"/>
  <c r="G66" i="9"/>
  <c r="C233" i="14" s="1"/>
  <c r="T65" i="9"/>
  <c r="G65" i="9"/>
  <c r="C232" i="14" s="1"/>
  <c r="T64" i="9"/>
  <c r="G64" i="9"/>
  <c r="C231" i="14" s="1"/>
  <c r="T63" i="9"/>
  <c r="G63" i="9"/>
  <c r="C230" i="14" s="1"/>
  <c r="T62" i="9"/>
  <c r="G62" i="9"/>
  <c r="C229" i="14" s="1"/>
  <c r="T61" i="9"/>
  <c r="G61" i="9"/>
  <c r="C228" i="14" s="1"/>
  <c r="T60" i="9"/>
  <c r="G60" i="9"/>
  <c r="C227" i="14" s="1"/>
  <c r="T59" i="9"/>
  <c r="G59" i="9"/>
  <c r="C226" i="14" s="1"/>
  <c r="T58" i="9"/>
  <c r="G58" i="9"/>
  <c r="C225" i="14" s="1"/>
  <c r="T57" i="9"/>
  <c r="G57" i="9"/>
  <c r="C224" i="14" s="1"/>
  <c r="T56" i="9"/>
  <c r="G56" i="9"/>
  <c r="C223" i="14" s="1"/>
  <c r="T55" i="9"/>
  <c r="G55" i="9"/>
  <c r="C222" i="14" s="1"/>
  <c r="T54" i="9"/>
  <c r="G54" i="9"/>
  <c r="C221" i="14" s="1"/>
  <c r="T53" i="9"/>
  <c r="G53" i="9"/>
  <c r="C220" i="14" s="1"/>
  <c r="T52" i="9"/>
  <c r="G52" i="9"/>
  <c r="C219" i="14" s="1"/>
  <c r="T51" i="9"/>
  <c r="G51" i="9"/>
  <c r="C218" i="14" s="1"/>
  <c r="T50" i="9"/>
  <c r="G50" i="9"/>
  <c r="C217" i="14" s="1"/>
  <c r="T49" i="9"/>
  <c r="G49" i="9"/>
  <c r="C216" i="14" s="1"/>
  <c r="T48" i="9"/>
  <c r="G48" i="9"/>
  <c r="C215" i="14" s="1"/>
  <c r="T47" i="9"/>
  <c r="G47" i="9"/>
  <c r="C214" i="14" s="1"/>
  <c r="T46" i="9"/>
  <c r="G46" i="9"/>
  <c r="C213" i="14" s="1"/>
  <c r="T45" i="9"/>
  <c r="G45" i="9"/>
  <c r="C212" i="14" s="1"/>
  <c r="T44" i="9"/>
  <c r="G44" i="9"/>
  <c r="C211" i="14" s="1"/>
  <c r="T43" i="9"/>
  <c r="G43" i="9"/>
  <c r="C210" i="14" s="1"/>
  <c r="T42" i="9"/>
  <c r="G42" i="9"/>
  <c r="C209" i="14" s="1"/>
  <c r="T41" i="9"/>
  <c r="G41" i="9"/>
  <c r="C208" i="14" s="1"/>
  <c r="T40" i="9"/>
  <c r="G40" i="9"/>
  <c r="C207" i="14" s="1"/>
  <c r="T39" i="9"/>
  <c r="G39" i="9"/>
  <c r="C206" i="14" s="1"/>
  <c r="T38" i="9"/>
  <c r="G38" i="9"/>
  <c r="C205" i="14" s="1"/>
  <c r="T37" i="9"/>
  <c r="G37" i="9"/>
  <c r="C204" i="14" s="1"/>
  <c r="T36" i="9"/>
  <c r="G36" i="9"/>
  <c r="C203" i="14" s="1"/>
  <c r="T35" i="9"/>
  <c r="G35" i="9"/>
  <c r="C202" i="14" s="1"/>
  <c r="T34" i="9"/>
  <c r="G34" i="9"/>
  <c r="C201" i="14" s="1"/>
  <c r="T33" i="9"/>
  <c r="G33" i="9"/>
  <c r="C200" i="14" s="1"/>
  <c r="T32" i="9"/>
  <c r="G32" i="9"/>
  <c r="C199" i="14" s="1"/>
  <c r="T31" i="9"/>
  <c r="G31" i="9"/>
  <c r="C198" i="14" s="1"/>
  <c r="T30" i="9"/>
  <c r="G30" i="9"/>
  <c r="C197" i="14" s="1"/>
  <c r="T29" i="9"/>
  <c r="G29" i="9"/>
  <c r="C196" i="14" s="1"/>
  <c r="T28" i="9"/>
  <c r="G28" i="9"/>
  <c r="C195" i="14" s="1"/>
  <c r="T27" i="9"/>
  <c r="G27" i="9"/>
  <c r="C194" i="14" s="1"/>
  <c r="T26" i="9"/>
  <c r="G26" i="9"/>
  <c r="C193" i="14" s="1"/>
  <c r="T25" i="9"/>
  <c r="G25" i="9"/>
  <c r="C192" i="14" s="1"/>
  <c r="T24" i="9"/>
  <c r="G24" i="9"/>
  <c r="C191" i="14" s="1"/>
  <c r="T23" i="9"/>
  <c r="G23" i="9"/>
  <c r="C190" i="14" s="1"/>
  <c r="T22" i="9"/>
  <c r="G22" i="9"/>
  <c r="C189" i="14" s="1"/>
  <c r="T21" i="9"/>
  <c r="G21" i="9"/>
  <c r="C188" i="14" s="1"/>
  <c r="T20" i="9"/>
  <c r="G20" i="9"/>
  <c r="C187" i="14" s="1"/>
  <c r="T19" i="9"/>
  <c r="G19" i="9"/>
  <c r="C186" i="14" s="1"/>
  <c r="T18" i="9"/>
  <c r="G18" i="9"/>
  <c r="C185" i="14" s="1"/>
  <c r="T17" i="9"/>
  <c r="G17" i="9"/>
  <c r="C184" i="14" s="1"/>
  <c r="T16" i="9"/>
  <c r="G16" i="9"/>
  <c r="C183" i="14" s="1"/>
  <c r="T15" i="9"/>
  <c r="G15" i="9"/>
  <c r="C182" i="14" s="1"/>
  <c r="T14" i="9"/>
  <c r="G14" i="9"/>
  <c r="C181" i="14" s="1"/>
  <c r="T13" i="9"/>
  <c r="G13" i="9"/>
  <c r="C180" i="14" s="1"/>
  <c r="T12" i="9"/>
  <c r="G12" i="9"/>
  <c r="C179" i="14" s="1"/>
  <c r="T11" i="9"/>
  <c r="G11" i="9"/>
  <c r="C178" i="14" s="1"/>
  <c r="T10" i="9"/>
  <c r="G10" i="9"/>
  <c r="C177" i="14" s="1"/>
  <c r="T9" i="9"/>
  <c r="G9" i="9"/>
  <c r="C176" i="14" s="1"/>
  <c r="T8" i="9"/>
  <c r="G8" i="9"/>
  <c r="C175" i="14" s="1"/>
  <c r="T7" i="9"/>
  <c r="G7" i="9"/>
  <c r="C174" i="14" s="1"/>
  <c r="F6" i="9"/>
  <c r="E6" i="9"/>
  <c r="D6" i="9"/>
  <c r="C6" i="9"/>
  <c r="B6" i="9"/>
  <c r="A6" i="9"/>
  <c r="G2" i="9"/>
  <c r="Y1" i="9"/>
  <c r="AE1" i="9" s="1"/>
  <c r="G1" i="9"/>
  <c r="P996" i="14" l="1"/>
  <c r="P994" i="14"/>
  <c r="P995" i="14"/>
  <c r="T110" i="12"/>
  <c r="D997" i="14"/>
  <c r="P997" i="14" s="1"/>
  <c r="T111" i="12"/>
  <c r="D998" i="14"/>
  <c r="P998" i="14" s="1"/>
  <c r="T109" i="10"/>
  <c r="D756" i="14"/>
  <c r="T110" i="10"/>
  <c r="D757" i="14"/>
  <c r="P757" i="14" s="1"/>
  <c r="T111" i="10"/>
  <c r="D758" i="14"/>
  <c r="P758" i="14" s="1"/>
  <c r="T109" i="11"/>
  <c r="D516" i="14"/>
  <c r="T110" i="11"/>
  <c r="D517" i="14"/>
  <c r="P517" i="14" s="1"/>
  <c r="T111" i="11"/>
  <c r="D518" i="14"/>
  <c r="P518" i="14" s="1"/>
  <c r="T111" i="9"/>
  <c r="D278" i="14"/>
  <c r="P278" i="14" s="1"/>
  <c r="T110" i="9"/>
  <c r="D277" i="14"/>
  <c r="P277" i="14" s="1"/>
  <c r="T109" i="9"/>
  <c r="D276" i="14"/>
  <c r="T108" i="12"/>
  <c r="T109" i="12"/>
  <c r="X1" i="12"/>
  <c r="V1" i="12" s="1"/>
  <c r="AA1" i="12"/>
  <c r="X1" i="10"/>
  <c r="X2" i="10" s="1"/>
  <c r="V2" i="10" s="1"/>
  <c r="AA1" i="10"/>
  <c r="X1" i="11"/>
  <c r="V1" i="11" s="1"/>
  <c r="AA1" i="11"/>
  <c r="X1" i="9"/>
  <c r="V1" i="9" s="1"/>
  <c r="AA1" i="9"/>
  <c r="N111" i="5"/>
  <c r="M111" i="5"/>
  <c r="L111" i="5"/>
  <c r="K111" i="5"/>
  <c r="J111" i="5"/>
  <c r="H111" i="5"/>
  <c r="N110" i="5"/>
  <c r="M110" i="5"/>
  <c r="L110" i="5"/>
  <c r="K110" i="5"/>
  <c r="J110" i="5"/>
  <c r="H110" i="5"/>
  <c r="N109" i="5"/>
  <c r="M109" i="5"/>
  <c r="L109" i="5"/>
  <c r="K109" i="5"/>
  <c r="J109" i="5"/>
  <c r="H109" i="5"/>
  <c r="T106" i="5"/>
  <c r="G106" i="5"/>
  <c r="C873" i="14" s="1"/>
  <c r="T105" i="5"/>
  <c r="G105" i="5"/>
  <c r="C872" i="14" s="1"/>
  <c r="T104" i="5"/>
  <c r="G104" i="5"/>
  <c r="C871" i="14" s="1"/>
  <c r="T103" i="5"/>
  <c r="G103" i="5"/>
  <c r="C870" i="14" s="1"/>
  <c r="T102" i="5"/>
  <c r="G102" i="5"/>
  <c r="C869" i="14" s="1"/>
  <c r="T101" i="5"/>
  <c r="G101" i="5"/>
  <c r="C868" i="14" s="1"/>
  <c r="T100" i="5"/>
  <c r="G100" i="5"/>
  <c r="C867" i="14" s="1"/>
  <c r="T99" i="5"/>
  <c r="G99" i="5"/>
  <c r="C866" i="14" s="1"/>
  <c r="T98" i="5"/>
  <c r="G98" i="5"/>
  <c r="C865" i="14" s="1"/>
  <c r="T97" i="5"/>
  <c r="G97" i="5"/>
  <c r="C864" i="14" s="1"/>
  <c r="T96" i="5"/>
  <c r="G96" i="5"/>
  <c r="C863" i="14" s="1"/>
  <c r="T95" i="5"/>
  <c r="G95" i="5"/>
  <c r="C862" i="14" s="1"/>
  <c r="T94" i="5"/>
  <c r="G94" i="5"/>
  <c r="C861" i="14" s="1"/>
  <c r="T93" i="5"/>
  <c r="G93" i="5"/>
  <c r="C860" i="14" s="1"/>
  <c r="T92" i="5"/>
  <c r="G92" i="5"/>
  <c r="C859" i="14" s="1"/>
  <c r="T91" i="5"/>
  <c r="G91" i="5"/>
  <c r="C858" i="14" s="1"/>
  <c r="T90" i="5"/>
  <c r="G90" i="5"/>
  <c r="C857" i="14" s="1"/>
  <c r="T89" i="5"/>
  <c r="G89" i="5"/>
  <c r="C856" i="14" s="1"/>
  <c r="T88" i="5"/>
  <c r="G88" i="5"/>
  <c r="C855" i="14" s="1"/>
  <c r="T87" i="5"/>
  <c r="G87" i="5"/>
  <c r="C854" i="14" s="1"/>
  <c r="T86" i="5"/>
  <c r="G86" i="5"/>
  <c r="C853" i="14" s="1"/>
  <c r="T85" i="5"/>
  <c r="G85" i="5"/>
  <c r="C852" i="14" s="1"/>
  <c r="T84" i="5"/>
  <c r="G84" i="5"/>
  <c r="C851" i="14" s="1"/>
  <c r="T83" i="5"/>
  <c r="G83" i="5"/>
  <c r="C850" i="14" s="1"/>
  <c r="T82" i="5"/>
  <c r="G82" i="5"/>
  <c r="C849" i="14" s="1"/>
  <c r="T81" i="5"/>
  <c r="G81" i="5"/>
  <c r="C848" i="14" s="1"/>
  <c r="T80" i="5"/>
  <c r="G80" i="5"/>
  <c r="C847" i="14" s="1"/>
  <c r="T79" i="5"/>
  <c r="G79" i="5"/>
  <c r="C846" i="14" s="1"/>
  <c r="T78" i="5"/>
  <c r="G78" i="5"/>
  <c r="C845" i="14" s="1"/>
  <c r="T77" i="5"/>
  <c r="G77" i="5"/>
  <c r="C844" i="14" s="1"/>
  <c r="T76" i="5"/>
  <c r="G76" i="5"/>
  <c r="C843" i="14" s="1"/>
  <c r="T75" i="5"/>
  <c r="G75" i="5"/>
  <c r="C842" i="14" s="1"/>
  <c r="T74" i="5"/>
  <c r="G74" i="5"/>
  <c r="C841" i="14" s="1"/>
  <c r="T73" i="5"/>
  <c r="G73" i="5"/>
  <c r="C840" i="14" s="1"/>
  <c r="T72" i="5"/>
  <c r="G72" i="5"/>
  <c r="C839" i="14" s="1"/>
  <c r="T71" i="5"/>
  <c r="G71" i="5"/>
  <c r="C838" i="14" s="1"/>
  <c r="T70" i="5"/>
  <c r="G70" i="5"/>
  <c r="C837" i="14" s="1"/>
  <c r="T69" i="5"/>
  <c r="G69" i="5"/>
  <c r="C836" i="14" s="1"/>
  <c r="T68" i="5"/>
  <c r="G68" i="5"/>
  <c r="C835" i="14" s="1"/>
  <c r="T67" i="5"/>
  <c r="G67" i="5"/>
  <c r="C834" i="14" s="1"/>
  <c r="T66" i="5"/>
  <c r="G66" i="5"/>
  <c r="C833" i="14" s="1"/>
  <c r="T65" i="5"/>
  <c r="G65" i="5"/>
  <c r="C832" i="14" s="1"/>
  <c r="T64" i="5"/>
  <c r="G64" i="5"/>
  <c r="C831" i="14" s="1"/>
  <c r="T63" i="5"/>
  <c r="G63" i="5"/>
  <c r="C830" i="14" s="1"/>
  <c r="T62" i="5"/>
  <c r="G62" i="5"/>
  <c r="C829" i="14" s="1"/>
  <c r="T61" i="5"/>
  <c r="G61" i="5"/>
  <c r="C828" i="14" s="1"/>
  <c r="T60" i="5"/>
  <c r="G60" i="5"/>
  <c r="C827" i="14" s="1"/>
  <c r="T59" i="5"/>
  <c r="G59" i="5"/>
  <c r="C826" i="14" s="1"/>
  <c r="T58" i="5"/>
  <c r="G58" i="5"/>
  <c r="C825" i="14" s="1"/>
  <c r="T57" i="5"/>
  <c r="G57" i="5"/>
  <c r="C824" i="14" s="1"/>
  <c r="T56" i="5"/>
  <c r="G56" i="5"/>
  <c r="C823" i="14" s="1"/>
  <c r="T55" i="5"/>
  <c r="G55" i="5"/>
  <c r="C822" i="14" s="1"/>
  <c r="T54" i="5"/>
  <c r="G54" i="5"/>
  <c r="C821" i="14" s="1"/>
  <c r="T53" i="5"/>
  <c r="G53" i="5"/>
  <c r="C820" i="14" s="1"/>
  <c r="T52" i="5"/>
  <c r="G52" i="5"/>
  <c r="C819" i="14" s="1"/>
  <c r="T51" i="5"/>
  <c r="G51" i="5"/>
  <c r="C818" i="14" s="1"/>
  <c r="T50" i="5"/>
  <c r="G50" i="5"/>
  <c r="C817" i="14" s="1"/>
  <c r="T49" i="5"/>
  <c r="G49" i="5"/>
  <c r="C816" i="14" s="1"/>
  <c r="T48" i="5"/>
  <c r="G48" i="5"/>
  <c r="C815" i="14" s="1"/>
  <c r="T47" i="5"/>
  <c r="G47" i="5"/>
  <c r="C814" i="14" s="1"/>
  <c r="T46" i="5"/>
  <c r="G46" i="5"/>
  <c r="C813" i="14" s="1"/>
  <c r="T45" i="5"/>
  <c r="G45" i="5"/>
  <c r="C812" i="14" s="1"/>
  <c r="T44" i="5"/>
  <c r="G44" i="5"/>
  <c r="C811" i="14" s="1"/>
  <c r="T43" i="5"/>
  <c r="G43" i="5"/>
  <c r="C810" i="14" s="1"/>
  <c r="T42" i="5"/>
  <c r="G42" i="5"/>
  <c r="C809" i="14" s="1"/>
  <c r="T41" i="5"/>
  <c r="G41" i="5"/>
  <c r="C808" i="14" s="1"/>
  <c r="T40" i="5"/>
  <c r="G40" i="5"/>
  <c r="C807" i="14" s="1"/>
  <c r="T39" i="5"/>
  <c r="G39" i="5"/>
  <c r="C806" i="14" s="1"/>
  <c r="T38" i="5"/>
  <c r="G38" i="5"/>
  <c r="C805" i="14" s="1"/>
  <c r="T37" i="5"/>
  <c r="G37" i="5"/>
  <c r="C804" i="14" s="1"/>
  <c r="T36" i="5"/>
  <c r="G36" i="5"/>
  <c r="C803" i="14" s="1"/>
  <c r="T35" i="5"/>
  <c r="G35" i="5"/>
  <c r="C802" i="14" s="1"/>
  <c r="T34" i="5"/>
  <c r="G34" i="5"/>
  <c r="C801" i="14" s="1"/>
  <c r="T33" i="5"/>
  <c r="G33" i="5"/>
  <c r="C800" i="14" s="1"/>
  <c r="T32" i="5"/>
  <c r="G32" i="5"/>
  <c r="C799" i="14" s="1"/>
  <c r="T31" i="5"/>
  <c r="G31" i="5"/>
  <c r="C798" i="14" s="1"/>
  <c r="T30" i="5"/>
  <c r="G30" i="5"/>
  <c r="C797" i="14" s="1"/>
  <c r="T29" i="5"/>
  <c r="G29" i="5"/>
  <c r="C796" i="14" s="1"/>
  <c r="T28" i="5"/>
  <c r="G28" i="5"/>
  <c r="C795" i="14" s="1"/>
  <c r="T27" i="5"/>
  <c r="G27" i="5"/>
  <c r="C794" i="14" s="1"/>
  <c r="T26" i="5"/>
  <c r="G26" i="5"/>
  <c r="C793" i="14" s="1"/>
  <c r="T25" i="5"/>
  <c r="G25" i="5"/>
  <c r="C792" i="14" s="1"/>
  <c r="T24" i="5"/>
  <c r="G24" i="5"/>
  <c r="C791" i="14" s="1"/>
  <c r="T23" i="5"/>
  <c r="G23" i="5"/>
  <c r="C790" i="14" s="1"/>
  <c r="T22" i="5"/>
  <c r="G22" i="5"/>
  <c r="C789" i="14" s="1"/>
  <c r="T21" i="5"/>
  <c r="G21" i="5"/>
  <c r="C788" i="14" s="1"/>
  <c r="T20" i="5"/>
  <c r="G20" i="5"/>
  <c r="C787" i="14" s="1"/>
  <c r="T19" i="5"/>
  <c r="G19" i="5"/>
  <c r="C786" i="14" s="1"/>
  <c r="T18" i="5"/>
  <c r="G18" i="5"/>
  <c r="C785" i="14" s="1"/>
  <c r="T17" i="5"/>
  <c r="G17" i="5"/>
  <c r="C784" i="14" s="1"/>
  <c r="T16" i="5"/>
  <c r="G16" i="5"/>
  <c r="C783" i="14" s="1"/>
  <c r="T15" i="5"/>
  <c r="G15" i="5"/>
  <c r="C782" i="14" s="1"/>
  <c r="T14" i="5"/>
  <c r="G14" i="5"/>
  <c r="C781" i="14" s="1"/>
  <c r="T13" i="5"/>
  <c r="G13" i="5"/>
  <c r="C780" i="14" s="1"/>
  <c r="T12" i="5"/>
  <c r="G12" i="5"/>
  <c r="C779" i="14" s="1"/>
  <c r="T11" i="5"/>
  <c r="G11" i="5"/>
  <c r="C778" i="14" s="1"/>
  <c r="T10" i="5"/>
  <c r="G10" i="5"/>
  <c r="C777" i="14" s="1"/>
  <c r="T9" i="5"/>
  <c r="G9" i="5"/>
  <c r="C776" i="14" s="1"/>
  <c r="T8" i="5"/>
  <c r="G8" i="5"/>
  <c r="C775" i="14" s="1"/>
  <c r="T7" i="5"/>
  <c r="G7" i="5"/>
  <c r="C774" i="14" s="1"/>
  <c r="F6" i="5"/>
  <c r="E6" i="5"/>
  <c r="D6" i="5"/>
  <c r="C6" i="5"/>
  <c r="B6" i="5"/>
  <c r="A6" i="5"/>
  <c r="G2" i="5"/>
  <c r="Y1" i="5"/>
  <c r="G1" i="5"/>
  <c r="N111" i="4"/>
  <c r="M111" i="4"/>
  <c r="L111" i="4"/>
  <c r="K111" i="4"/>
  <c r="J111" i="4"/>
  <c r="H111" i="4"/>
  <c r="N110" i="4"/>
  <c r="M110" i="4"/>
  <c r="L110" i="4"/>
  <c r="K110" i="4"/>
  <c r="J110" i="4"/>
  <c r="H110" i="4"/>
  <c r="N109" i="4"/>
  <c r="M109" i="4"/>
  <c r="L109" i="4"/>
  <c r="K109" i="4"/>
  <c r="J109" i="4"/>
  <c r="H109" i="4"/>
  <c r="T106" i="4"/>
  <c r="G106" i="4"/>
  <c r="C633" i="14" s="1"/>
  <c r="T105" i="4"/>
  <c r="G105" i="4"/>
  <c r="C632" i="14" s="1"/>
  <c r="T104" i="4"/>
  <c r="G104" i="4"/>
  <c r="C631" i="14" s="1"/>
  <c r="T103" i="4"/>
  <c r="G103" i="4"/>
  <c r="C630" i="14" s="1"/>
  <c r="T102" i="4"/>
  <c r="G102" i="4"/>
  <c r="C629" i="14" s="1"/>
  <c r="T101" i="4"/>
  <c r="G101" i="4"/>
  <c r="C628" i="14" s="1"/>
  <c r="T100" i="4"/>
  <c r="G100" i="4"/>
  <c r="C627" i="14" s="1"/>
  <c r="T99" i="4"/>
  <c r="G99" i="4"/>
  <c r="C626" i="14" s="1"/>
  <c r="T98" i="4"/>
  <c r="G98" i="4"/>
  <c r="C625" i="14" s="1"/>
  <c r="T97" i="4"/>
  <c r="G97" i="4"/>
  <c r="C624" i="14" s="1"/>
  <c r="T96" i="4"/>
  <c r="G96" i="4"/>
  <c r="C623" i="14" s="1"/>
  <c r="T95" i="4"/>
  <c r="G95" i="4"/>
  <c r="C622" i="14" s="1"/>
  <c r="T94" i="4"/>
  <c r="G94" i="4"/>
  <c r="C621" i="14" s="1"/>
  <c r="T93" i="4"/>
  <c r="G93" i="4"/>
  <c r="C620" i="14" s="1"/>
  <c r="T92" i="4"/>
  <c r="G92" i="4"/>
  <c r="C619" i="14" s="1"/>
  <c r="T91" i="4"/>
  <c r="G91" i="4"/>
  <c r="C618" i="14" s="1"/>
  <c r="T90" i="4"/>
  <c r="G90" i="4"/>
  <c r="C617" i="14" s="1"/>
  <c r="T89" i="4"/>
  <c r="G89" i="4"/>
  <c r="C616" i="14" s="1"/>
  <c r="T88" i="4"/>
  <c r="G88" i="4"/>
  <c r="C615" i="14" s="1"/>
  <c r="T87" i="4"/>
  <c r="G87" i="4"/>
  <c r="C614" i="14" s="1"/>
  <c r="T86" i="4"/>
  <c r="G86" i="4"/>
  <c r="C613" i="14" s="1"/>
  <c r="T85" i="4"/>
  <c r="G85" i="4"/>
  <c r="C612" i="14" s="1"/>
  <c r="T84" i="4"/>
  <c r="G84" i="4"/>
  <c r="C611" i="14" s="1"/>
  <c r="T83" i="4"/>
  <c r="G83" i="4"/>
  <c r="C610" i="14" s="1"/>
  <c r="T82" i="4"/>
  <c r="G82" i="4"/>
  <c r="C609" i="14" s="1"/>
  <c r="T81" i="4"/>
  <c r="G81" i="4"/>
  <c r="C608" i="14" s="1"/>
  <c r="T80" i="4"/>
  <c r="G80" i="4"/>
  <c r="C607" i="14" s="1"/>
  <c r="T79" i="4"/>
  <c r="G79" i="4"/>
  <c r="C606" i="14" s="1"/>
  <c r="T78" i="4"/>
  <c r="G78" i="4"/>
  <c r="C605" i="14" s="1"/>
  <c r="T77" i="4"/>
  <c r="G77" i="4"/>
  <c r="C604" i="14" s="1"/>
  <c r="T76" i="4"/>
  <c r="G76" i="4"/>
  <c r="C603" i="14" s="1"/>
  <c r="T75" i="4"/>
  <c r="G75" i="4"/>
  <c r="C602" i="14" s="1"/>
  <c r="T74" i="4"/>
  <c r="G74" i="4"/>
  <c r="C601" i="14" s="1"/>
  <c r="T73" i="4"/>
  <c r="G73" i="4"/>
  <c r="C600" i="14" s="1"/>
  <c r="T72" i="4"/>
  <c r="G72" i="4"/>
  <c r="C599" i="14" s="1"/>
  <c r="T71" i="4"/>
  <c r="G71" i="4"/>
  <c r="C598" i="14" s="1"/>
  <c r="T70" i="4"/>
  <c r="G70" i="4"/>
  <c r="C597" i="14" s="1"/>
  <c r="T69" i="4"/>
  <c r="G69" i="4"/>
  <c r="C596" i="14" s="1"/>
  <c r="T68" i="4"/>
  <c r="G68" i="4"/>
  <c r="C595" i="14" s="1"/>
  <c r="T67" i="4"/>
  <c r="G67" i="4"/>
  <c r="C594" i="14" s="1"/>
  <c r="T66" i="4"/>
  <c r="G66" i="4"/>
  <c r="C593" i="14" s="1"/>
  <c r="T65" i="4"/>
  <c r="G65" i="4"/>
  <c r="C592" i="14" s="1"/>
  <c r="T64" i="4"/>
  <c r="G64" i="4"/>
  <c r="C591" i="14" s="1"/>
  <c r="T63" i="4"/>
  <c r="G63" i="4"/>
  <c r="C590" i="14" s="1"/>
  <c r="T62" i="4"/>
  <c r="G62" i="4"/>
  <c r="C589" i="14" s="1"/>
  <c r="T61" i="4"/>
  <c r="G61" i="4"/>
  <c r="C588" i="14" s="1"/>
  <c r="T60" i="4"/>
  <c r="G60" i="4"/>
  <c r="C587" i="14" s="1"/>
  <c r="T59" i="4"/>
  <c r="G59" i="4"/>
  <c r="C586" i="14" s="1"/>
  <c r="T58" i="4"/>
  <c r="G58" i="4"/>
  <c r="C585" i="14" s="1"/>
  <c r="T57" i="4"/>
  <c r="G57" i="4"/>
  <c r="C584" i="14" s="1"/>
  <c r="T56" i="4"/>
  <c r="G56" i="4"/>
  <c r="C583" i="14" s="1"/>
  <c r="T55" i="4"/>
  <c r="G55" i="4"/>
  <c r="C582" i="14" s="1"/>
  <c r="T54" i="4"/>
  <c r="G54" i="4"/>
  <c r="C581" i="14" s="1"/>
  <c r="T53" i="4"/>
  <c r="G53" i="4"/>
  <c r="C580" i="14" s="1"/>
  <c r="T52" i="4"/>
  <c r="G52" i="4"/>
  <c r="C579" i="14" s="1"/>
  <c r="T51" i="4"/>
  <c r="G51" i="4"/>
  <c r="C578" i="14" s="1"/>
  <c r="T50" i="4"/>
  <c r="G50" i="4"/>
  <c r="C577" i="14" s="1"/>
  <c r="T49" i="4"/>
  <c r="G49" i="4"/>
  <c r="C576" i="14" s="1"/>
  <c r="T48" i="4"/>
  <c r="G48" i="4"/>
  <c r="C575" i="14" s="1"/>
  <c r="T47" i="4"/>
  <c r="G47" i="4"/>
  <c r="C574" i="14" s="1"/>
  <c r="T46" i="4"/>
  <c r="G46" i="4"/>
  <c r="C573" i="14" s="1"/>
  <c r="T45" i="4"/>
  <c r="G45" i="4"/>
  <c r="C572" i="14" s="1"/>
  <c r="T44" i="4"/>
  <c r="G44" i="4"/>
  <c r="C571" i="14" s="1"/>
  <c r="T43" i="4"/>
  <c r="G43" i="4"/>
  <c r="C570" i="14" s="1"/>
  <c r="T42" i="4"/>
  <c r="G42" i="4"/>
  <c r="C569" i="14" s="1"/>
  <c r="T41" i="4"/>
  <c r="G41" i="4"/>
  <c r="C568" i="14" s="1"/>
  <c r="T40" i="4"/>
  <c r="G40" i="4"/>
  <c r="C567" i="14" s="1"/>
  <c r="T39" i="4"/>
  <c r="G39" i="4"/>
  <c r="C566" i="14" s="1"/>
  <c r="T38" i="4"/>
  <c r="G38" i="4"/>
  <c r="C565" i="14" s="1"/>
  <c r="T37" i="4"/>
  <c r="G37" i="4"/>
  <c r="C564" i="14" s="1"/>
  <c r="T36" i="4"/>
  <c r="G36" i="4"/>
  <c r="C563" i="14" s="1"/>
  <c r="T35" i="4"/>
  <c r="G35" i="4"/>
  <c r="C562" i="14" s="1"/>
  <c r="T34" i="4"/>
  <c r="G34" i="4"/>
  <c r="C561" i="14" s="1"/>
  <c r="T33" i="4"/>
  <c r="G33" i="4"/>
  <c r="C560" i="14" s="1"/>
  <c r="T32" i="4"/>
  <c r="G32" i="4"/>
  <c r="C559" i="14" s="1"/>
  <c r="T31" i="4"/>
  <c r="G31" i="4"/>
  <c r="C558" i="14" s="1"/>
  <c r="T30" i="4"/>
  <c r="G30" i="4"/>
  <c r="C557" i="14" s="1"/>
  <c r="T29" i="4"/>
  <c r="G29" i="4"/>
  <c r="C556" i="14" s="1"/>
  <c r="T28" i="4"/>
  <c r="G28" i="4"/>
  <c r="C555" i="14" s="1"/>
  <c r="T27" i="4"/>
  <c r="G27" i="4"/>
  <c r="C554" i="14" s="1"/>
  <c r="T26" i="4"/>
  <c r="G26" i="4"/>
  <c r="C553" i="14" s="1"/>
  <c r="T25" i="4"/>
  <c r="G25" i="4"/>
  <c r="C552" i="14" s="1"/>
  <c r="T24" i="4"/>
  <c r="G24" i="4"/>
  <c r="C551" i="14" s="1"/>
  <c r="T23" i="4"/>
  <c r="G23" i="4"/>
  <c r="C550" i="14" s="1"/>
  <c r="T22" i="4"/>
  <c r="G22" i="4"/>
  <c r="C549" i="14" s="1"/>
  <c r="T21" i="4"/>
  <c r="G21" i="4"/>
  <c r="C548" i="14" s="1"/>
  <c r="T20" i="4"/>
  <c r="G20" i="4"/>
  <c r="C547" i="14" s="1"/>
  <c r="T19" i="4"/>
  <c r="G19" i="4"/>
  <c r="C546" i="14" s="1"/>
  <c r="T18" i="4"/>
  <c r="G18" i="4"/>
  <c r="C545" i="14" s="1"/>
  <c r="T17" i="4"/>
  <c r="G17" i="4"/>
  <c r="C544" i="14" s="1"/>
  <c r="T16" i="4"/>
  <c r="G16" i="4"/>
  <c r="C543" i="14" s="1"/>
  <c r="T15" i="4"/>
  <c r="G15" i="4"/>
  <c r="C542" i="14" s="1"/>
  <c r="T14" i="4"/>
  <c r="G14" i="4"/>
  <c r="C541" i="14" s="1"/>
  <c r="T13" i="4"/>
  <c r="G13" i="4"/>
  <c r="C540" i="14" s="1"/>
  <c r="T12" i="4"/>
  <c r="G12" i="4"/>
  <c r="C539" i="14" s="1"/>
  <c r="T11" i="4"/>
  <c r="G11" i="4"/>
  <c r="C538" i="14" s="1"/>
  <c r="T10" i="4"/>
  <c r="G10" i="4"/>
  <c r="C537" i="14" s="1"/>
  <c r="T9" i="4"/>
  <c r="G9" i="4"/>
  <c r="C536" i="14" s="1"/>
  <c r="T8" i="4"/>
  <c r="G8" i="4"/>
  <c r="C535" i="14" s="1"/>
  <c r="T7" i="4"/>
  <c r="G7" i="4"/>
  <c r="C534" i="14" s="1"/>
  <c r="F6" i="4"/>
  <c r="E6" i="4"/>
  <c r="D6" i="4"/>
  <c r="C6" i="4"/>
  <c r="B6" i="4"/>
  <c r="A6" i="4"/>
  <c r="G2" i="4"/>
  <c r="Y1" i="4"/>
  <c r="AE1" i="4" s="1"/>
  <c r="G1" i="4"/>
  <c r="N111" i="3"/>
  <c r="M111" i="3"/>
  <c r="L111" i="3"/>
  <c r="K111" i="3"/>
  <c r="J111" i="3"/>
  <c r="H111" i="3"/>
  <c r="N110" i="3"/>
  <c r="M110" i="3"/>
  <c r="L110" i="3"/>
  <c r="K110" i="3"/>
  <c r="J110" i="3"/>
  <c r="H110" i="3"/>
  <c r="N109" i="3"/>
  <c r="M109" i="3"/>
  <c r="L109" i="3"/>
  <c r="K109" i="3"/>
  <c r="J109" i="3"/>
  <c r="H109" i="3"/>
  <c r="T106" i="3"/>
  <c r="G106" i="3"/>
  <c r="C393" i="14" s="1"/>
  <c r="T105" i="3"/>
  <c r="G105" i="3"/>
  <c r="C392" i="14" s="1"/>
  <c r="T104" i="3"/>
  <c r="G104" i="3"/>
  <c r="C391" i="14" s="1"/>
  <c r="T103" i="3"/>
  <c r="G103" i="3"/>
  <c r="C390" i="14" s="1"/>
  <c r="T102" i="3"/>
  <c r="G102" i="3"/>
  <c r="C389" i="14" s="1"/>
  <c r="T101" i="3"/>
  <c r="G101" i="3"/>
  <c r="C388" i="14" s="1"/>
  <c r="T100" i="3"/>
  <c r="G100" i="3"/>
  <c r="C387" i="14" s="1"/>
  <c r="T99" i="3"/>
  <c r="G99" i="3"/>
  <c r="C386" i="14" s="1"/>
  <c r="T98" i="3"/>
  <c r="G98" i="3"/>
  <c r="C385" i="14" s="1"/>
  <c r="T97" i="3"/>
  <c r="G97" i="3"/>
  <c r="C384" i="14" s="1"/>
  <c r="T96" i="3"/>
  <c r="G96" i="3"/>
  <c r="C383" i="14" s="1"/>
  <c r="T95" i="3"/>
  <c r="G95" i="3"/>
  <c r="C382" i="14" s="1"/>
  <c r="T94" i="3"/>
  <c r="G94" i="3"/>
  <c r="C381" i="14" s="1"/>
  <c r="T93" i="3"/>
  <c r="G93" i="3"/>
  <c r="C380" i="14" s="1"/>
  <c r="T92" i="3"/>
  <c r="G92" i="3"/>
  <c r="C379" i="14" s="1"/>
  <c r="T91" i="3"/>
  <c r="G91" i="3"/>
  <c r="C378" i="14" s="1"/>
  <c r="T90" i="3"/>
  <c r="G90" i="3"/>
  <c r="C377" i="14" s="1"/>
  <c r="T89" i="3"/>
  <c r="G89" i="3"/>
  <c r="C376" i="14" s="1"/>
  <c r="T88" i="3"/>
  <c r="G88" i="3"/>
  <c r="C375" i="14" s="1"/>
  <c r="T87" i="3"/>
  <c r="G87" i="3"/>
  <c r="C374" i="14" s="1"/>
  <c r="T86" i="3"/>
  <c r="G86" i="3"/>
  <c r="C373" i="14" s="1"/>
  <c r="T85" i="3"/>
  <c r="G85" i="3"/>
  <c r="C372" i="14" s="1"/>
  <c r="T84" i="3"/>
  <c r="G84" i="3"/>
  <c r="C371" i="14" s="1"/>
  <c r="T83" i="3"/>
  <c r="G83" i="3"/>
  <c r="C370" i="14" s="1"/>
  <c r="T82" i="3"/>
  <c r="G82" i="3"/>
  <c r="C369" i="14" s="1"/>
  <c r="T81" i="3"/>
  <c r="G81" i="3"/>
  <c r="C368" i="14" s="1"/>
  <c r="T80" i="3"/>
  <c r="G80" i="3"/>
  <c r="C367" i="14" s="1"/>
  <c r="T79" i="3"/>
  <c r="G79" i="3"/>
  <c r="C366" i="14" s="1"/>
  <c r="T78" i="3"/>
  <c r="G78" i="3"/>
  <c r="C365" i="14" s="1"/>
  <c r="T77" i="3"/>
  <c r="G77" i="3"/>
  <c r="C364" i="14" s="1"/>
  <c r="T76" i="3"/>
  <c r="G76" i="3"/>
  <c r="C363" i="14" s="1"/>
  <c r="T75" i="3"/>
  <c r="G75" i="3"/>
  <c r="C362" i="14" s="1"/>
  <c r="T74" i="3"/>
  <c r="G74" i="3"/>
  <c r="C361" i="14" s="1"/>
  <c r="T73" i="3"/>
  <c r="G73" i="3"/>
  <c r="C360" i="14" s="1"/>
  <c r="T72" i="3"/>
  <c r="G72" i="3"/>
  <c r="C359" i="14" s="1"/>
  <c r="T71" i="3"/>
  <c r="G71" i="3"/>
  <c r="C358" i="14" s="1"/>
  <c r="T70" i="3"/>
  <c r="G70" i="3"/>
  <c r="C357" i="14" s="1"/>
  <c r="T69" i="3"/>
  <c r="G69" i="3"/>
  <c r="C356" i="14" s="1"/>
  <c r="T68" i="3"/>
  <c r="G68" i="3"/>
  <c r="C355" i="14" s="1"/>
  <c r="T67" i="3"/>
  <c r="G67" i="3"/>
  <c r="C354" i="14" s="1"/>
  <c r="T66" i="3"/>
  <c r="G66" i="3"/>
  <c r="C353" i="14" s="1"/>
  <c r="T65" i="3"/>
  <c r="G65" i="3"/>
  <c r="C352" i="14" s="1"/>
  <c r="T64" i="3"/>
  <c r="G64" i="3"/>
  <c r="C351" i="14" s="1"/>
  <c r="T63" i="3"/>
  <c r="G63" i="3"/>
  <c r="C350" i="14" s="1"/>
  <c r="T62" i="3"/>
  <c r="G62" i="3"/>
  <c r="C349" i="14" s="1"/>
  <c r="T61" i="3"/>
  <c r="G61" i="3"/>
  <c r="C348" i="14" s="1"/>
  <c r="T60" i="3"/>
  <c r="G60" i="3"/>
  <c r="C347" i="14" s="1"/>
  <c r="T59" i="3"/>
  <c r="G59" i="3"/>
  <c r="C346" i="14" s="1"/>
  <c r="T58" i="3"/>
  <c r="G58" i="3"/>
  <c r="C345" i="14" s="1"/>
  <c r="T57" i="3"/>
  <c r="G57" i="3"/>
  <c r="C344" i="14" s="1"/>
  <c r="T56" i="3"/>
  <c r="G56" i="3"/>
  <c r="C343" i="14" s="1"/>
  <c r="T55" i="3"/>
  <c r="G55" i="3"/>
  <c r="C342" i="14" s="1"/>
  <c r="T54" i="3"/>
  <c r="G54" i="3"/>
  <c r="C341" i="14" s="1"/>
  <c r="T53" i="3"/>
  <c r="G53" i="3"/>
  <c r="C340" i="14" s="1"/>
  <c r="T52" i="3"/>
  <c r="G52" i="3"/>
  <c r="C339" i="14" s="1"/>
  <c r="T51" i="3"/>
  <c r="G51" i="3"/>
  <c r="C338" i="14" s="1"/>
  <c r="T50" i="3"/>
  <c r="G50" i="3"/>
  <c r="C337" i="14" s="1"/>
  <c r="T49" i="3"/>
  <c r="G49" i="3"/>
  <c r="C336" i="14" s="1"/>
  <c r="T48" i="3"/>
  <c r="G48" i="3"/>
  <c r="C335" i="14" s="1"/>
  <c r="T47" i="3"/>
  <c r="G47" i="3"/>
  <c r="C334" i="14" s="1"/>
  <c r="T46" i="3"/>
  <c r="G46" i="3"/>
  <c r="C333" i="14" s="1"/>
  <c r="T45" i="3"/>
  <c r="G45" i="3"/>
  <c r="C332" i="14" s="1"/>
  <c r="T44" i="3"/>
  <c r="G44" i="3"/>
  <c r="C331" i="14" s="1"/>
  <c r="T43" i="3"/>
  <c r="G43" i="3"/>
  <c r="C330" i="14" s="1"/>
  <c r="T42" i="3"/>
  <c r="G42" i="3"/>
  <c r="C329" i="14" s="1"/>
  <c r="T41" i="3"/>
  <c r="G41" i="3"/>
  <c r="C328" i="14" s="1"/>
  <c r="T40" i="3"/>
  <c r="G40" i="3"/>
  <c r="C327" i="14" s="1"/>
  <c r="T39" i="3"/>
  <c r="G39" i="3"/>
  <c r="C326" i="14" s="1"/>
  <c r="T38" i="3"/>
  <c r="G38" i="3"/>
  <c r="C325" i="14" s="1"/>
  <c r="T37" i="3"/>
  <c r="G37" i="3"/>
  <c r="C324" i="14" s="1"/>
  <c r="T36" i="3"/>
  <c r="G36" i="3"/>
  <c r="C323" i="14" s="1"/>
  <c r="T35" i="3"/>
  <c r="G35" i="3"/>
  <c r="C322" i="14" s="1"/>
  <c r="T34" i="3"/>
  <c r="G34" i="3"/>
  <c r="C321" i="14" s="1"/>
  <c r="T33" i="3"/>
  <c r="G33" i="3"/>
  <c r="C320" i="14" s="1"/>
  <c r="T32" i="3"/>
  <c r="G32" i="3"/>
  <c r="C319" i="14" s="1"/>
  <c r="T31" i="3"/>
  <c r="G31" i="3"/>
  <c r="C318" i="14" s="1"/>
  <c r="T30" i="3"/>
  <c r="G30" i="3"/>
  <c r="C317" i="14" s="1"/>
  <c r="T29" i="3"/>
  <c r="G29" i="3"/>
  <c r="C316" i="14" s="1"/>
  <c r="T28" i="3"/>
  <c r="G28" i="3"/>
  <c r="C315" i="14" s="1"/>
  <c r="T27" i="3"/>
  <c r="G27" i="3"/>
  <c r="C314" i="14" s="1"/>
  <c r="T26" i="3"/>
  <c r="G26" i="3"/>
  <c r="C313" i="14" s="1"/>
  <c r="T25" i="3"/>
  <c r="G25" i="3"/>
  <c r="C312" i="14" s="1"/>
  <c r="T24" i="3"/>
  <c r="G24" i="3"/>
  <c r="C311" i="14" s="1"/>
  <c r="T23" i="3"/>
  <c r="G23" i="3"/>
  <c r="C310" i="14" s="1"/>
  <c r="T22" i="3"/>
  <c r="G22" i="3"/>
  <c r="C309" i="14" s="1"/>
  <c r="T21" i="3"/>
  <c r="G21" i="3"/>
  <c r="C308" i="14" s="1"/>
  <c r="T20" i="3"/>
  <c r="G20" i="3"/>
  <c r="C307" i="14" s="1"/>
  <c r="T19" i="3"/>
  <c r="G19" i="3"/>
  <c r="C306" i="14" s="1"/>
  <c r="T18" i="3"/>
  <c r="G18" i="3"/>
  <c r="C305" i="14" s="1"/>
  <c r="T17" i="3"/>
  <c r="G17" i="3"/>
  <c r="C304" i="14" s="1"/>
  <c r="T16" i="3"/>
  <c r="G16" i="3"/>
  <c r="C303" i="14" s="1"/>
  <c r="T15" i="3"/>
  <c r="G15" i="3"/>
  <c r="C302" i="14" s="1"/>
  <c r="T14" i="3"/>
  <c r="G14" i="3"/>
  <c r="C301" i="14" s="1"/>
  <c r="T13" i="3"/>
  <c r="G13" i="3"/>
  <c r="C300" i="14" s="1"/>
  <c r="T12" i="3"/>
  <c r="G12" i="3"/>
  <c r="C299" i="14" s="1"/>
  <c r="T11" i="3"/>
  <c r="G11" i="3"/>
  <c r="C298" i="14" s="1"/>
  <c r="T10" i="3"/>
  <c r="G10" i="3"/>
  <c r="C297" i="14" s="1"/>
  <c r="T9" i="3"/>
  <c r="G9" i="3"/>
  <c r="C296" i="14" s="1"/>
  <c r="T8" i="3"/>
  <c r="G8" i="3"/>
  <c r="C295" i="14" s="1"/>
  <c r="T7" i="3"/>
  <c r="G7" i="3"/>
  <c r="C294" i="14" s="1"/>
  <c r="F6" i="3"/>
  <c r="E6" i="3"/>
  <c r="D6" i="3"/>
  <c r="C6" i="3"/>
  <c r="B6" i="3"/>
  <c r="A6" i="3"/>
  <c r="G2" i="3"/>
  <c r="Y1" i="3"/>
  <c r="AE1" i="3" s="1"/>
  <c r="G1" i="3"/>
  <c r="G5" i="9"/>
  <c r="G5" i="11"/>
  <c r="G5" i="12"/>
  <c r="N5" i="10"/>
  <c r="V1" i="10" l="1"/>
  <c r="X2" i="9"/>
  <c r="V2" i="9" s="1"/>
  <c r="X2" i="12"/>
  <c r="V2" i="12" s="1"/>
  <c r="P755" i="14"/>
  <c r="P754" i="14"/>
  <c r="P756" i="14"/>
  <c r="P515" i="14"/>
  <c r="P516" i="14"/>
  <c r="P514" i="14"/>
  <c r="P276" i="14"/>
  <c r="P274" i="14"/>
  <c r="P275" i="14"/>
  <c r="T109" i="5"/>
  <c r="D876" i="14"/>
  <c r="T110" i="5"/>
  <c r="D877" i="14"/>
  <c r="P877" i="14" s="1"/>
  <c r="T111" i="5"/>
  <c r="D878" i="14"/>
  <c r="P878" i="14" s="1"/>
  <c r="T109" i="4"/>
  <c r="D636" i="14"/>
  <c r="T110" i="4"/>
  <c r="D637" i="14"/>
  <c r="P637" i="14" s="1"/>
  <c r="T111" i="4"/>
  <c r="D638" i="14"/>
  <c r="P638" i="14" s="1"/>
  <c r="T109" i="3"/>
  <c r="D396" i="14"/>
  <c r="T110" i="3"/>
  <c r="D397" i="14"/>
  <c r="P397" i="14" s="1"/>
  <c r="T111" i="3"/>
  <c r="D398" i="14"/>
  <c r="P398" i="14" s="1"/>
  <c r="C892" i="14"/>
  <c r="C412" i="14"/>
  <c r="C172" i="14"/>
  <c r="G113" i="12"/>
  <c r="Y113" i="12" s="1"/>
  <c r="G113" i="11"/>
  <c r="Y113" i="11" s="1"/>
  <c r="G113" i="9"/>
  <c r="Y113" i="9" s="1"/>
  <c r="X2" i="11"/>
  <c r="V2" i="11" s="1"/>
  <c r="AA1" i="5"/>
  <c r="X1" i="5"/>
  <c r="AE1" i="5"/>
  <c r="X1" i="4"/>
  <c r="V1" i="4" s="1"/>
  <c r="AA1" i="4"/>
  <c r="X1" i="3"/>
  <c r="V1" i="3" s="1"/>
  <c r="AA1" i="3"/>
  <c r="I3" i="8"/>
  <c r="J3" i="8"/>
  <c r="G5" i="10"/>
  <c r="N5" i="9"/>
  <c r="N5" i="12"/>
  <c r="C652" i="14" l="1"/>
  <c r="C760" i="14" s="1"/>
  <c r="G113" i="10"/>
  <c r="Y113" i="10" s="1"/>
  <c r="P874" i="14"/>
  <c r="P875" i="14"/>
  <c r="P876" i="14"/>
  <c r="P634" i="14"/>
  <c r="P636" i="14"/>
  <c r="P635" i="14"/>
  <c r="P396" i="14"/>
  <c r="P394" i="14"/>
  <c r="P395" i="14"/>
  <c r="C1000" i="14"/>
  <c r="C994" i="14"/>
  <c r="C514" i="14"/>
  <c r="C520" i="14"/>
  <c r="C274" i="14"/>
  <c r="C280" i="14"/>
  <c r="G3" i="8"/>
  <c r="G107" i="9"/>
  <c r="G107" i="11"/>
  <c r="G107" i="12"/>
  <c r="G107" i="10"/>
  <c r="X2" i="4"/>
  <c r="V2" i="4" s="1"/>
  <c r="X2" i="5"/>
  <c r="V2" i="5" s="1"/>
  <c r="V1" i="5"/>
  <c r="X2" i="3"/>
  <c r="V2" i="3" s="1"/>
  <c r="C754" i="14" l="1"/>
  <c r="A11" i="13"/>
  <c r="C770" i="14"/>
  <c r="C530" i="14"/>
  <c r="C290" i="14"/>
  <c r="C170" i="14"/>
  <c r="C50" i="14"/>
  <c r="C11" i="14"/>
  <c r="C890" i="14"/>
  <c r="C650" i="14"/>
  <c r="C410" i="14"/>
  <c r="G3" i="12"/>
  <c r="G3" i="11"/>
  <c r="G3" i="10"/>
  <c r="G3" i="9"/>
  <c r="G3" i="5"/>
  <c r="G3" i="3"/>
  <c r="G3" i="4"/>
  <c r="G3" i="2"/>
  <c r="Y1" i="2" l="1"/>
  <c r="X1" i="2" s="1"/>
  <c r="AA1" i="2" l="1"/>
  <c r="Y120" i="2"/>
  <c r="Y119" i="2"/>
  <c r="Y118" i="2"/>
  <c r="Y117" i="2"/>
  <c r="Y116" i="2"/>
  <c r="Y115" i="2"/>
  <c r="X2" i="2" l="1"/>
  <c r="V2" i="2" s="1"/>
  <c r="S111" i="2"/>
  <c r="O158" i="14" s="1"/>
  <c r="N111" i="2"/>
  <c r="M111" i="2"/>
  <c r="L111" i="2"/>
  <c r="K111" i="2"/>
  <c r="J111" i="2"/>
  <c r="H111" i="2"/>
  <c r="S110" i="2"/>
  <c r="O157" i="14" s="1"/>
  <c r="N110" i="2"/>
  <c r="M110" i="2"/>
  <c r="L110" i="2"/>
  <c r="K110" i="2"/>
  <c r="J110" i="2"/>
  <c r="H110" i="2"/>
  <c r="S109" i="2"/>
  <c r="O156" i="14" s="1"/>
  <c r="N109" i="2"/>
  <c r="M109" i="2"/>
  <c r="L109" i="2"/>
  <c r="K109" i="2"/>
  <c r="J109" i="2"/>
  <c r="H109" i="2"/>
  <c r="T106" i="2"/>
  <c r="G106" i="2"/>
  <c r="C153" i="14" s="1"/>
  <c r="T105" i="2"/>
  <c r="G105" i="2"/>
  <c r="C152" i="14" s="1"/>
  <c r="T104" i="2"/>
  <c r="G104" i="2"/>
  <c r="C151" i="14" s="1"/>
  <c r="T103" i="2"/>
  <c r="G103" i="2"/>
  <c r="C150" i="14" s="1"/>
  <c r="T102" i="2"/>
  <c r="G102" i="2"/>
  <c r="C149" i="14" s="1"/>
  <c r="T101" i="2"/>
  <c r="G101" i="2"/>
  <c r="C148" i="14" s="1"/>
  <c r="T100" i="2"/>
  <c r="G100" i="2"/>
  <c r="C147" i="14" s="1"/>
  <c r="T99" i="2"/>
  <c r="G99" i="2"/>
  <c r="C146" i="14" s="1"/>
  <c r="T98" i="2"/>
  <c r="G98" i="2"/>
  <c r="C145" i="14" s="1"/>
  <c r="T97" i="2"/>
  <c r="G97" i="2"/>
  <c r="C144" i="14" s="1"/>
  <c r="T96" i="2"/>
  <c r="G96" i="2"/>
  <c r="C143" i="14" s="1"/>
  <c r="T95" i="2"/>
  <c r="G95" i="2"/>
  <c r="C142" i="14" s="1"/>
  <c r="T94" i="2"/>
  <c r="G94" i="2"/>
  <c r="C141" i="14" s="1"/>
  <c r="T93" i="2"/>
  <c r="G93" i="2"/>
  <c r="C140" i="14" s="1"/>
  <c r="T92" i="2"/>
  <c r="G92" i="2"/>
  <c r="C139" i="14" s="1"/>
  <c r="T91" i="2"/>
  <c r="G91" i="2"/>
  <c r="C138" i="14" s="1"/>
  <c r="T90" i="2"/>
  <c r="G90" i="2"/>
  <c r="C137" i="14" s="1"/>
  <c r="T89" i="2"/>
  <c r="G89" i="2"/>
  <c r="C136" i="14" s="1"/>
  <c r="T88" i="2"/>
  <c r="G88" i="2"/>
  <c r="C135" i="14" s="1"/>
  <c r="T87" i="2"/>
  <c r="G87" i="2"/>
  <c r="C134" i="14" s="1"/>
  <c r="T86" i="2"/>
  <c r="G86" i="2"/>
  <c r="C133" i="14" s="1"/>
  <c r="T85" i="2"/>
  <c r="G85" i="2"/>
  <c r="C132" i="14" s="1"/>
  <c r="T84" i="2"/>
  <c r="G84" i="2"/>
  <c r="C131" i="14" s="1"/>
  <c r="T83" i="2"/>
  <c r="G83" i="2"/>
  <c r="C130" i="14" s="1"/>
  <c r="T82" i="2"/>
  <c r="G82" i="2"/>
  <c r="C129" i="14" s="1"/>
  <c r="T81" i="2"/>
  <c r="G81" i="2"/>
  <c r="C128" i="14" s="1"/>
  <c r="T80" i="2"/>
  <c r="G80" i="2"/>
  <c r="C127" i="14" s="1"/>
  <c r="T79" i="2"/>
  <c r="G79" i="2"/>
  <c r="C126" i="14" s="1"/>
  <c r="T78" i="2"/>
  <c r="G78" i="2"/>
  <c r="C125" i="14" s="1"/>
  <c r="T77" i="2"/>
  <c r="G77" i="2"/>
  <c r="C124" i="14" s="1"/>
  <c r="T76" i="2"/>
  <c r="G76" i="2"/>
  <c r="C123" i="14" s="1"/>
  <c r="T75" i="2"/>
  <c r="G75" i="2"/>
  <c r="C122" i="14" s="1"/>
  <c r="T74" i="2"/>
  <c r="G74" i="2"/>
  <c r="C121" i="14" s="1"/>
  <c r="T73" i="2"/>
  <c r="G73" i="2"/>
  <c r="C120" i="14" s="1"/>
  <c r="T72" i="2"/>
  <c r="G72" i="2"/>
  <c r="C119" i="14" s="1"/>
  <c r="T71" i="2"/>
  <c r="G71" i="2"/>
  <c r="C118" i="14" s="1"/>
  <c r="T70" i="2"/>
  <c r="G70" i="2"/>
  <c r="C117" i="14" s="1"/>
  <c r="T69" i="2"/>
  <c r="G69" i="2"/>
  <c r="C116" i="14" s="1"/>
  <c r="T68" i="2"/>
  <c r="G68" i="2"/>
  <c r="C115" i="14" s="1"/>
  <c r="T67" i="2"/>
  <c r="G67" i="2"/>
  <c r="C114" i="14" s="1"/>
  <c r="T66" i="2"/>
  <c r="G66" i="2"/>
  <c r="C113" i="14" s="1"/>
  <c r="T65" i="2"/>
  <c r="G65" i="2"/>
  <c r="C112" i="14" s="1"/>
  <c r="T64" i="2"/>
  <c r="G64" i="2"/>
  <c r="C111" i="14" s="1"/>
  <c r="T63" i="2"/>
  <c r="G63" i="2"/>
  <c r="C110" i="14" s="1"/>
  <c r="T62" i="2"/>
  <c r="G62" i="2"/>
  <c r="C109" i="14" s="1"/>
  <c r="T61" i="2"/>
  <c r="G61" i="2"/>
  <c r="C108" i="14" s="1"/>
  <c r="T60" i="2"/>
  <c r="G60" i="2"/>
  <c r="C107" i="14" s="1"/>
  <c r="T59" i="2"/>
  <c r="G59" i="2"/>
  <c r="C106" i="14" s="1"/>
  <c r="T58" i="2"/>
  <c r="G58" i="2"/>
  <c r="C105" i="14" s="1"/>
  <c r="T57" i="2"/>
  <c r="G57" i="2"/>
  <c r="C104" i="14" s="1"/>
  <c r="T56" i="2"/>
  <c r="G56" i="2"/>
  <c r="C103" i="14" s="1"/>
  <c r="T55" i="2"/>
  <c r="G55" i="2"/>
  <c r="C102" i="14" s="1"/>
  <c r="T54" i="2"/>
  <c r="G54" i="2"/>
  <c r="C101" i="14" s="1"/>
  <c r="T53" i="2"/>
  <c r="G53" i="2"/>
  <c r="C100" i="14" s="1"/>
  <c r="T52" i="2"/>
  <c r="G52" i="2"/>
  <c r="C99" i="14" s="1"/>
  <c r="T51" i="2"/>
  <c r="G51" i="2"/>
  <c r="C98" i="14" s="1"/>
  <c r="T50" i="2"/>
  <c r="G50" i="2"/>
  <c r="C97" i="14" s="1"/>
  <c r="T49" i="2"/>
  <c r="G49" i="2"/>
  <c r="C96" i="14" s="1"/>
  <c r="T48" i="2"/>
  <c r="G48" i="2"/>
  <c r="C95" i="14" s="1"/>
  <c r="T47" i="2"/>
  <c r="G47" i="2"/>
  <c r="C94" i="14" s="1"/>
  <c r="T46" i="2"/>
  <c r="G46" i="2"/>
  <c r="C93" i="14" s="1"/>
  <c r="T45" i="2"/>
  <c r="G45" i="2"/>
  <c r="C92" i="14" s="1"/>
  <c r="T44" i="2"/>
  <c r="G44" i="2"/>
  <c r="C91" i="14" s="1"/>
  <c r="T43" i="2"/>
  <c r="G43" i="2"/>
  <c r="C90" i="14" s="1"/>
  <c r="T42" i="2"/>
  <c r="G42" i="2"/>
  <c r="C89" i="14" s="1"/>
  <c r="T41" i="2"/>
  <c r="G41" i="2"/>
  <c r="C88" i="14" s="1"/>
  <c r="T40" i="2"/>
  <c r="G40" i="2"/>
  <c r="C87" i="14" s="1"/>
  <c r="T39" i="2"/>
  <c r="G39" i="2"/>
  <c r="C86" i="14" s="1"/>
  <c r="T38" i="2"/>
  <c r="C85" i="14"/>
  <c r="T37" i="2"/>
  <c r="C84" i="14"/>
  <c r="T36" i="2"/>
  <c r="C83" i="14"/>
  <c r="T35" i="2"/>
  <c r="C82" i="14"/>
  <c r="T34" i="2"/>
  <c r="G34" i="2"/>
  <c r="C81" i="14" s="1"/>
  <c r="T33" i="2"/>
  <c r="G33" i="2"/>
  <c r="C80" i="14" s="1"/>
  <c r="T32" i="2"/>
  <c r="G32" i="2"/>
  <c r="C79" i="14" s="1"/>
  <c r="T31" i="2"/>
  <c r="G31" i="2"/>
  <c r="C78" i="14" s="1"/>
  <c r="T30" i="2"/>
  <c r="G30" i="2"/>
  <c r="C77" i="14" s="1"/>
  <c r="T29" i="2"/>
  <c r="G29" i="2"/>
  <c r="C76" i="14" s="1"/>
  <c r="T28" i="2"/>
  <c r="G28" i="2"/>
  <c r="C75" i="14" s="1"/>
  <c r="T27" i="2"/>
  <c r="G27" i="2"/>
  <c r="C74" i="14" s="1"/>
  <c r="T26" i="2"/>
  <c r="G26" i="2"/>
  <c r="C73" i="14" s="1"/>
  <c r="T25" i="2"/>
  <c r="G25" i="2"/>
  <c r="C72" i="14" s="1"/>
  <c r="T24" i="2"/>
  <c r="G24" i="2"/>
  <c r="C71" i="14" s="1"/>
  <c r="T23" i="2"/>
  <c r="G23" i="2"/>
  <c r="C70" i="14" s="1"/>
  <c r="T22" i="2"/>
  <c r="G22" i="2"/>
  <c r="C69" i="14" s="1"/>
  <c r="T21" i="2"/>
  <c r="G21" i="2"/>
  <c r="C68" i="14" s="1"/>
  <c r="T20" i="2"/>
  <c r="G20" i="2"/>
  <c r="C67" i="14" s="1"/>
  <c r="T19" i="2"/>
  <c r="G19" i="2"/>
  <c r="C66" i="14" s="1"/>
  <c r="T18" i="2"/>
  <c r="G18" i="2"/>
  <c r="C65" i="14" s="1"/>
  <c r="T17" i="2"/>
  <c r="G17" i="2"/>
  <c r="C64" i="14" s="1"/>
  <c r="T16" i="2"/>
  <c r="G16" i="2"/>
  <c r="C63" i="14" s="1"/>
  <c r="T15" i="2"/>
  <c r="G15" i="2"/>
  <c r="C62" i="14" s="1"/>
  <c r="T14" i="2"/>
  <c r="G14" i="2"/>
  <c r="C61" i="14" s="1"/>
  <c r="T13" i="2"/>
  <c r="G13" i="2"/>
  <c r="C60" i="14" s="1"/>
  <c r="T12" i="2"/>
  <c r="G12" i="2"/>
  <c r="C59" i="14" s="1"/>
  <c r="T11" i="2"/>
  <c r="G11" i="2"/>
  <c r="C58" i="14" s="1"/>
  <c r="T10" i="2"/>
  <c r="G10" i="2"/>
  <c r="C57" i="14" s="1"/>
  <c r="T9" i="2"/>
  <c r="G9" i="2"/>
  <c r="C56" i="14" s="1"/>
  <c r="T8" i="2"/>
  <c r="G8" i="2"/>
  <c r="C55" i="14" s="1"/>
  <c r="T7" i="2"/>
  <c r="G7" i="2"/>
  <c r="C54" i="14" s="1"/>
  <c r="F6" i="2"/>
  <c r="E6" i="2"/>
  <c r="D6" i="2"/>
  <c r="C6" i="2"/>
  <c r="B6" i="2"/>
  <c r="A6" i="2"/>
  <c r="G2" i="2"/>
  <c r="G1" i="2"/>
  <c r="T109" i="2" l="1"/>
  <c r="D156" i="14"/>
  <c r="T111" i="2"/>
  <c r="D158" i="14"/>
  <c r="P158" i="14" s="1"/>
  <c r="T110" i="2"/>
  <c r="D157" i="14"/>
  <c r="P157" i="14" s="1"/>
  <c r="AE1" i="2"/>
  <c r="P156" i="14" l="1"/>
  <c r="P155" i="14"/>
  <c r="P154" i="14"/>
  <c r="V1" i="2"/>
  <c r="W114" i="2" l="1"/>
  <c r="O47" i="5"/>
  <c r="O99" i="11"/>
  <c r="O54" i="12"/>
  <c r="O29" i="12"/>
  <c r="O8" i="4"/>
  <c r="O65" i="12"/>
  <c r="I86" i="3"/>
  <c r="I10" i="10"/>
  <c r="O81" i="3"/>
  <c r="O78" i="4"/>
  <c r="I21" i="10"/>
  <c r="I102" i="9"/>
  <c r="I38" i="10"/>
  <c r="O41" i="5"/>
  <c r="O44" i="10"/>
  <c r="O36" i="12"/>
  <c r="O68" i="4"/>
  <c r="O102" i="12"/>
  <c r="I73" i="12"/>
  <c r="I68" i="12"/>
  <c r="O46" i="11"/>
  <c r="I56" i="5"/>
  <c r="I22" i="3"/>
  <c r="I105" i="9"/>
  <c r="I51" i="10"/>
  <c r="I81" i="12"/>
  <c r="O85" i="11"/>
  <c r="I70" i="3"/>
  <c r="O84" i="10"/>
  <c r="O100" i="11"/>
  <c r="I46" i="3"/>
  <c r="O78" i="10"/>
  <c r="O43" i="3"/>
  <c r="I75" i="5"/>
  <c r="I83" i="4"/>
  <c r="O15" i="5"/>
  <c r="I69" i="4"/>
  <c r="I25" i="9"/>
  <c r="O95" i="3"/>
  <c r="O106" i="11"/>
  <c r="O34" i="4"/>
  <c r="I93" i="9"/>
  <c r="I98" i="4"/>
  <c r="I89" i="11"/>
  <c r="I26" i="10"/>
  <c r="O53" i="3"/>
  <c r="O94" i="3"/>
  <c r="O65" i="5"/>
  <c r="I93" i="11"/>
  <c r="I76" i="2"/>
  <c r="O89" i="12"/>
  <c r="O105" i="12"/>
  <c r="I67" i="9"/>
  <c r="I35" i="10"/>
  <c r="I22" i="12"/>
  <c r="O39" i="2"/>
  <c r="O23" i="5"/>
  <c r="O95" i="4"/>
  <c r="I53" i="2"/>
  <c r="I47" i="4"/>
  <c r="O64" i="12"/>
  <c r="I46" i="4"/>
  <c r="I95" i="4"/>
  <c r="I16" i="5"/>
  <c r="O104" i="4"/>
  <c r="I94" i="10"/>
  <c r="I74" i="11"/>
  <c r="I18" i="12"/>
  <c r="I33" i="10"/>
  <c r="O92" i="12"/>
  <c r="O66" i="3"/>
  <c r="I84" i="5"/>
  <c r="O43" i="10"/>
  <c r="I80" i="11"/>
  <c r="O92" i="4"/>
  <c r="I53" i="4"/>
  <c r="I25" i="12"/>
  <c r="I30" i="10"/>
  <c r="O68" i="12"/>
  <c r="O35" i="5"/>
  <c r="O43" i="9"/>
  <c r="O67" i="11"/>
  <c r="O87" i="12"/>
  <c r="I87" i="12"/>
  <c r="I87" i="2"/>
  <c r="I32" i="12"/>
  <c r="O73" i="5"/>
  <c r="I57" i="11"/>
  <c r="O53" i="12"/>
  <c r="O22" i="3"/>
  <c r="O18" i="12"/>
  <c r="O78" i="11"/>
  <c r="I58" i="4"/>
  <c r="O25" i="2"/>
  <c r="O91" i="12"/>
  <c r="O44" i="12"/>
  <c r="I84" i="10"/>
  <c r="I18" i="10"/>
  <c r="I12" i="11"/>
  <c r="O92" i="11"/>
  <c r="I103" i="5"/>
  <c r="I90" i="3"/>
  <c r="O60" i="10"/>
  <c r="O71" i="12"/>
  <c r="I98" i="10"/>
  <c r="O63" i="10"/>
  <c r="O30" i="10"/>
  <c r="O54" i="9"/>
  <c r="I42" i="10"/>
  <c r="I92" i="5"/>
  <c r="I57" i="10"/>
  <c r="I25" i="4"/>
  <c r="O66" i="11"/>
  <c r="I89" i="12"/>
  <c r="O84" i="5"/>
  <c r="I61" i="3"/>
  <c r="I104" i="11"/>
  <c r="O39" i="10"/>
  <c r="O50" i="5"/>
  <c r="I82" i="5"/>
  <c r="I93" i="5"/>
  <c r="O21" i="9"/>
  <c r="I37" i="3"/>
  <c r="I37" i="12"/>
  <c r="O22" i="4"/>
  <c r="O104" i="3"/>
  <c r="I59" i="12"/>
  <c r="O72" i="5"/>
  <c r="O70" i="12"/>
  <c r="I7" i="12"/>
  <c r="I82" i="3"/>
  <c r="O42" i="12"/>
  <c r="O66" i="12"/>
  <c r="I62" i="4"/>
  <c r="I52" i="12"/>
  <c r="I84" i="3"/>
  <c r="I53" i="10"/>
  <c r="I87" i="5"/>
  <c r="I32" i="2"/>
  <c r="O56" i="5"/>
  <c r="I67" i="3"/>
  <c r="O71" i="4"/>
  <c r="I10" i="9"/>
  <c r="O100" i="9"/>
  <c r="I64" i="4"/>
  <c r="O71" i="3"/>
  <c r="I42" i="2"/>
  <c r="I70" i="5"/>
  <c r="I43" i="5"/>
  <c r="I100" i="12"/>
  <c r="O97" i="3"/>
  <c r="O14" i="11"/>
  <c r="I39" i="11"/>
  <c r="O101" i="11"/>
  <c r="O29" i="10"/>
  <c r="O88" i="11"/>
  <c r="I96" i="2"/>
  <c r="O84" i="4"/>
  <c r="O47" i="3"/>
  <c r="I33" i="12"/>
  <c r="I63" i="10"/>
  <c r="O98" i="12"/>
  <c r="O93" i="2"/>
  <c r="I59" i="10"/>
  <c r="I78" i="9"/>
  <c r="I89" i="4"/>
  <c r="I25" i="3"/>
  <c r="O24" i="10"/>
  <c r="O93" i="12"/>
  <c r="I17" i="2"/>
  <c r="O33" i="5"/>
  <c r="I101" i="10"/>
  <c r="I47" i="12"/>
  <c r="O33" i="4"/>
  <c r="O8" i="3"/>
  <c r="O9" i="3"/>
  <c r="I16" i="10"/>
  <c r="O19" i="12"/>
  <c r="O24" i="12"/>
  <c r="O99" i="9"/>
  <c r="I27" i="12"/>
  <c r="O99" i="10"/>
  <c r="I9" i="12"/>
  <c r="I29" i="2"/>
  <c r="I29" i="3"/>
  <c r="I83" i="2"/>
  <c r="O103" i="9"/>
  <c r="O62" i="4"/>
  <c r="O45" i="2"/>
  <c r="O8" i="11"/>
  <c r="I75" i="11"/>
  <c r="O9" i="12"/>
  <c r="I103" i="12"/>
  <c r="O87" i="4"/>
  <c r="O46" i="12"/>
  <c r="O58" i="11"/>
  <c r="G5" i="4"/>
  <c r="I18" i="5"/>
  <c r="O89" i="10"/>
  <c r="O102" i="2"/>
  <c r="O104" i="2"/>
  <c r="O82" i="10"/>
  <c r="I60" i="5"/>
  <c r="I73" i="9"/>
  <c r="O39" i="9"/>
  <c r="I71" i="4"/>
  <c r="I51" i="11"/>
  <c r="O79" i="11"/>
  <c r="I43" i="10"/>
  <c r="I81" i="4"/>
  <c r="O72" i="10"/>
  <c r="I89" i="9"/>
  <c r="I7" i="4"/>
  <c r="O66" i="4"/>
  <c r="O26" i="10"/>
  <c r="O77" i="12"/>
  <c r="I87" i="3"/>
  <c r="I35" i="12"/>
  <c r="I98" i="9"/>
  <c r="O106" i="2"/>
  <c r="O82" i="9"/>
  <c r="O14" i="3"/>
  <c r="I85" i="9"/>
  <c r="I83" i="10"/>
  <c r="I93" i="3"/>
  <c r="O84" i="12"/>
  <c r="O27" i="10"/>
  <c r="I80" i="3"/>
  <c r="O60" i="4"/>
  <c r="O65" i="11"/>
  <c r="O23" i="10"/>
  <c r="I106" i="12"/>
  <c r="O23" i="11"/>
  <c r="O13" i="9"/>
  <c r="O77" i="11"/>
  <c r="I58" i="9"/>
  <c r="O47" i="12"/>
  <c r="I99" i="11"/>
  <c r="I54" i="11"/>
  <c r="O72" i="2"/>
  <c r="I21" i="4"/>
  <c r="I21" i="11"/>
  <c r="I40" i="11"/>
  <c r="O93" i="10"/>
  <c r="I38" i="5"/>
  <c r="O7" i="10"/>
  <c r="I39" i="5"/>
  <c r="I45" i="12"/>
  <c r="I17" i="12"/>
  <c r="I8" i="5"/>
  <c r="I22" i="10"/>
  <c r="I104" i="9"/>
  <c r="O69" i="11"/>
  <c r="O94" i="5"/>
  <c r="I99" i="5"/>
  <c r="O52" i="2"/>
  <c r="G5" i="5"/>
  <c r="I106" i="4"/>
  <c r="I60" i="3"/>
  <c r="O11" i="12"/>
  <c r="O94" i="4"/>
  <c r="I35" i="11"/>
  <c r="I52" i="10"/>
  <c r="I49" i="11"/>
  <c r="I31" i="12"/>
  <c r="I83" i="5"/>
  <c r="I90" i="2"/>
  <c r="O55" i="3"/>
  <c r="O11" i="3"/>
  <c r="I67" i="2"/>
  <c r="O12" i="11"/>
  <c r="O69" i="2"/>
  <c r="O67" i="12"/>
  <c r="O75" i="3"/>
  <c r="O104" i="5"/>
  <c r="I8" i="10"/>
  <c r="O46" i="9"/>
  <c r="I15" i="4"/>
  <c r="I99" i="10"/>
  <c r="O53" i="11"/>
  <c r="O101" i="5"/>
  <c r="I40" i="4"/>
  <c r="O21" i="12"/>
  <c r="I63" i="12"/>
  <c r="I12" i="9"/>
  <c r="I74" i="9"/>
  <c r="I38" i="12"/>
  <c r="I8" i="3"/>
  <c r="I20" i="2"/>
  <c r="O97" i="10"/>
  <c r="O52" i="10"/>
  <c r="O42" i="3"/>
  <c r="I51" i="9"/>
  <c r="O13" i="2"/>
  <c r="O56" i="10"/>
  <c r="O54" i="4"/>
  <c r="O39" i="12"/>
  <c r="O41" i="10"/>
  <c r="O98" i="11"/>
  <c r="I17" i="5"/>
  <c r="O22" i="5"/>
  <c r="O93" i="9"/>
  <c r="O74" i="12"/>
  <c r="I104" i="3"/>
  <c r="O79" i="3"/>
  <c r="O97" i="11"/>
  <c r="O10" i="12"/>
  <c r="I49" i="4"/>
  <c r="I59" i="11"/>
  <c r="O104" i="11"/>
  <c r="I74" i="5"/>
  <c r="I82" i="10"/>
  <c r="O27" i="12"/>
  <c r="I18" i="9"/>
  <c r="O105" i="4"/>
  <c r="I96" i="11"/>
  <c r="I75" i="10"/>
  <c r="O81" i="12"/>
  <c r="I20" i="12"/>
  <c r="O56" i="3"/>
  <c r="I50" i="5"/>
  <c r="I90" i="9"/>
  <c r="O33" i="10"/>
  <c r="O95" i="5"/>
  <c r="O74" i="9"/>
  <c r="O24" i="5"/>
  <c r="I61" i="10"/>
  <c r="O52" i="11"/>
  <c r="I69" i="10"/>
  <c r="O61" i="3"/>
  <c r="O26" i="4"/>
  <c r="I41" i="10"/>
  <c r="I105" i="3"/>
  <c r="I39" i="4"/>
  <c r="I98" i="12"/>
  <c r="I59" i="4"/>
  <c r="I58" i="5"/>
  <c r="I68" i="11"/>
  <c r="G5" i="2"/>
  <c r="O61" i="4"/>
  <c r="O24" i="11"/>
  <c r="I22" i="4"/>
  <c r="O19" i="4"/>
  <c r="O61" i="11"/>
  <c r="O41" i="12"/>
  <c r="O34" i="3"/>
  <c r="I104" i="10"/>
  <c r="O25" i="10"/>
  <c r="O23" i="2"/>
  <c r="I101" i="12"/>
  <c r="O32" i="11"/>
  <c r="O67" i="10"/>
  <c r="O106" i="5"/>
  <c r="I93" i="12"/>
  <c r="I63" i="3"/>
  <c r="O54" i="2"/>
  <c r="I20" i="4"/>
  <c r="I67" i="11"/>
  <c r="I13" i="4"/>
  <c r="O17" i="2"/>
  <c r="O11" i="9"/>
  <c r="O85" i="5"/>
  <c r="I61" i="5"/>
  <c r="O42" i="4"/>
  <c r="I59" i="5"/>
  <c r="I84" i="11"/>
  <c r="I95" i="9"/>
  <c r="I65" i="5"/>
  <c r="I84" i="2"/>
  <c r="I33" i="4"/>
  <c r="O37" i="2"/>
  <c r="I55" i="9"/>
  <c r="O21" i="5"/>
  <c r="I64" i="12"/>
  <c r="O36" i="10"/>
  <c r="O12" i="12"/>
  <c r="O16" i="10"/>
  <c r="O27" i="4"/>
  <c r="O103" i="3"/>
  <c r="I56" i="12"/>
  <c r="O51" i="3"/>
  <c r="I13" i="10"/>
  <c r="O51" i="9"/>
  <c r="O103" i="5"/>
  <c r="O29" i="11"/>
  <c r="I102" i="5"/>
  <c r="O84" i="3"/>
  <c r="O72" i="4"/>
  <c r="I80" i="12"/>
  <c r="I48" i="10"/>
  <c r="O79" i="2"/>
  <c r="O104" i="9"/>
  <c r="I85" i="5"/>
  <c r="O81" i="9"/>
  <c r="I24" i="4"/>
  <c r="O76" i="12"/>
  <c r="O47" i="10"/>
  <c r="I97" i="9"/>
  <c r="I82" i="4"/>
  <c r="I62" i="2"/>
  <c r="O25" i="3"/>
  <c r="O22" i="9"/>
  <c r="O60" i="11"/>
  <c r="O27" i="5"/>
  <c r="I105" i="2"/>
  <c r="O102" i="10"/>
  <c r="I60" i="10"/>
  <c r="O102" i="11"/>
  <c r="I51" i="12"/>
  <c r="I15" i="11"/>
  <c r="I85" i="3"/>
  <c r="O90" i="9"/>
  <c r="I43" i="12"/>
  <c r="I52" i="2"/>
  <c r="O69" i="4"/>
  <c r="I60" i="4"/>
  <c r="I45" i="5"/>
  <c r="I57" i="5"/>
  <c r="O98" i="4"/>
  <c r="I62" i="10"/>
  <c r="O65" i="10"/>
  <c r="I76" i="10"/>
  <c r="I15" i="12"/>
  <c r="O40" i="10"/>
  <c r="O28" i="5"/>
  <c r="O42" i="5"/>
  <c r="O80" i="3"/>
  <c r="O81" i="10"/>
  <c r="O98" i="10"/>
  <c r="O57" i="12"/>
  <c r="O30" i="11"/>
  <c r="O67" i="5"/>
  <c r="O75" i="11"/>
  <c r="I11" i="12"/>
  <c r="I30" i="5"/>
  <c r="O52" i="9"/>
  <c r="I53" i="11"/>
  <c r="O14" i="4"/>
  <c r="I97" i="10"/>
  <c r="O103" i="11"/>
  <c r="O41" i="9"/>
  <c r="O11" i="5"/>
  <c r="O80" i="2"/>
  <c r="O55" i="9"/>
  <c r="O12" i="9"/>
  <c r="O55" i="2"/>
  <c r="O49" i="9"/>
  <c r="O26" i="12"/>
  <c r="O57" i="5"/>
  <c r="O62" i="11"/>
  <c r="O101" i="9"/>
  <c r="I101" i="4"/>
  <c r="O92" i="9"/>
  <c r="O20" i="11"/>
  <c r="O26" i="11"/>
  <c r="I88" i="10"/>
  <c r="I57" i="12"/>
  <c r="O48" i="12"/>
  <c r="I9" i="2"/>
  <c r="O16" i="5"/>
  <c r="O99" i="4"/>
  <c r="I85" i="10"/>
  <c r="I42" i="12"/>
  <c r="I58" i="10"/>
  <c r="I56" i="4"/>
  <c r="I99" i="9"/>
  <c r="I68" i="2"/>
  <c r="I23" i="3"/>
  <c r="O103" i="2"/>
  <c r="I41" i="4"/>
  <c r="O106" i="10"/>
  <c r="O11" i="2"/>
  <c r="I19" i="9"/>
  <c r="O104" i="10"/>
  <c r="I71" i="3"/>
  <c r="O62" i="3"/>
  <c r="O37" i="3"/>
  <c r="O101" i="12"/>
  <c r="I12" i="10"/>
  <c r="O9" i="5"/>
  <c r="O104" i="12"/>
  <c r="I104" i="12"/>
  <c r="I51" i="3"/>
  <c r="O47" i="4"/>
  <c r="I11" i="10"/>
  <c r="O9" i="9"/>
  <c r="I22" i="2"/>
  <c r="I65" i="12"/>
  <c r="O80" i="4"/>
  <c r="I55" i="5"/>
  <c r="O7" i="4"/>
  <c r="I19" i="10"/>
  <c r="I81" i="5"/>
  <c r="O91" i="11"/>
  <c r="I67" i="12"/>
  <c r="I88" i="3"/>
  <c r="O71" i="9"/>
  <c r="O92" i="3"/>
  <c r="I88" i="9"/>
  <c r="O76" i="11"/>
  <c r="O75" i="12"/>
  <c r="N5" i="11"/>
  <c r="I45" i="2"/>
  <c r="I97" i="11"/>
  <c r="O79" i="12"/>
  <c r="O58" i="10"/>
  <c r="O82" i="11"/>
  <c r="O88" i="9"/>
  <c r="I81" i="10"/>
  <c r="O31" i="9"/>
  <c r="O19" i="11"/>
  <c r="I34" i="2"/>
  <c r="I11" i="2"/>
  <c r="I100" i="9"/>
  <c r="I90" i="11"/>
  <c r="I57" i="9"/>
  <c r="N5" i="3"/>
  <c r="O88" i="10"/>
  <c r="O84" i="9"/>
  <c r="I61" i="4"/>
  <c r="I27" i="9"/>
  <c r="O32" i="12"/>
  <c r="O81" i="4"/>
  <c r="I46" i="2"/>
  <c r="I21" i="5"/>
  <c r="I65" i="4"/>
  <c r="I61" i="2"/>
  <c r="I77" i="2"/>
  <c r="I98" i="3"/>
  <c r="I44" i="9"/>
  <c r="O34" i="12"/>
  <c r="I69" i="2"/>
  <c r="I65" i="10"/>
  <c r="I51" i="4"/>
  <c r="O58" i="12"/>
  <c r="O20" i="9"/>
  <c r="I84" i="12"/>
  <c r="O18" i="11"/>
  <c r="I96" i="4"/>
  <c r="O61" i="2"/>
  <c r="O16" i="4"/>
  <c r="I62" i="11"/>
  <c r="O48" i="5"/>
  <c r="I56" i="2"/>
  <c r="I85" i="12"/>
  <c r="O64" i="5"/>
  <c r="I31" i="5"/>
  <c r="O13" i="4"/>
  <c r="O41" i="11"/>
  <c r="I50" i="4"/>
  <c r="O32" i="10"/>
  <c r="O78" i="2"/>
  <c r="O39" i="5"/>
  <c r="O50" i="11"/>
  <c r="O31" i="12"/>
  <c r="O80" i="11"/>
  <c r="O18" i="3"/>
  <c r="O16" i="3"/>
  <c r="O66" i="5"/>
  <c r="O45" i="5"/>
  <c r="O50" i="9"/>
  <c r="O57" i="2"/>
  <c r="I15" i="10"/>
  <c r="O35" i="2"/>
  <c r="O29" i="9"/>
  <c r="N5" i="2"/>
  <c r="I92" i="11"/>
  <c r="I52" i="3"/>
  <c r="I70" i="10"/>
  <c r="O43" i="12"/>
  <c r="I98" i="2"/>
  <c r="O42" i="11"/>
  <c r="I101" i="3"/>
  <c r="O10" i="5"/>
  <c r="I52" i="11"/>
  <c r="I69" i="3"/>
  <c r="O89" i="3"/>
  <c r="O83" i="12"/>
  <c r="I33" i="9"/>
  <c r="O17" i="12"/>
  <c r="I73" i="2"/>
  <c r="I12" i="2"/>
  <c r="O10" i="9"/>
  <c r="O89" i="9"/>
  <c r="O30" i="2"/>
  <c r="O48" i="10"/>
  <c r="I92" i="9"/>
  <c r="I47" i="9"/>
  <c r="I48" i="9"/>
  <c r="I69" i="11"/>
  <c r="O91" i="9"/>
  <c r="I31" i="10"/>
  <c r="O22" i="10"/>
  <c r="O85" i="2"/>
  <c r="I86" i="11"/>
  <c r="O95" i="12"/>
  <c r="O24" i="2"/>
  <c r="O20" i="2"/>
  <c r="I36" i="3"/>
  <c r="O83" i="3"/>
  <c r="I79" i="9"/>
  <c r="O56" i="4"/>
  <c r="O32" i="4"/>
  <c r="I72" i="9"/>
  <c r="I24" i="5"/>
  <c r="I24" i="11"/>
  <c r="O62" i="12"/>
  <c r="I105" i="5"/>
  <c r="I36" i="12"/>
  <c r="I8" i="9"/>
  <c r="O102" i="4"/>
  <c r="O35" i="10"/>
  <c r="O105" i="2"/>
  <c r="I28" i="10"/>
  <c r="O37" i="12"/>
  <c r="I34" i="12"/>
  <c r="I19" i="4"/>
  <c r="I58" i="2"/>
  <c r="I31" i="2"/>
  <c r="I70" i="4"/>
  <c r="I32" i="5"/>
  <c r="I38" i="9"/>
  <c r="I65" i="11"/>
  <c r="O49" i="5"/>
  <c r="O88" i="4"/>
  <c r="I60" i="11"/>
  <c r="O96" i="10"/>
  <c r="I64" i="2"/>
  <c r="O97" i="5"/>
  <c r="O38" i="10"/>
  <c r="O13" i="5"/>
  <c r="G5" i="3"/>
  <c r="I56" i="9"/>
  <c r="O30" i="4"/>
  <c r="O77" i="2"/>
  <c r="O59" i="5"/>
  <c r="O99" i="5"/>
  <c r="O94" i="11"/>
  <c r="I64" i="10"/>
  <c r="O65" i="4"/>
  <c r="O52" i="12"/>
  <c r="O100" i="10"/>
  <c r="I100" i="10"/>
  <c r="I97" i="2"/>
  <c r="O37" i="10"/>
  <c r="I36" i="9"/>
  <c r="O55" i="10"/>
  <c r="I69" i="12"/>
  <c r="O70" i="4"/>
  <c r="O84" i="2"/>
  <c r="O68" i="2"/>
  <c r="O19" i="3"/>
  <c r="O98" i="3"/>
  <c r="O51" i="10"/>
  <c r="I101" i="5"/>
  <c r="O29" i="4"/>
  <c r="O74" i="4"/>
  <c r="I63" i="2"/>
  <c r="O7" i="9"/>
  <c r="O26" i="3"/>
  <c r="I25" i="2"/>
  <c r="I101" i="2"/>
  <c r="I39" i="3"/>
  <c r="I91" i="5"/>
  <c r="O75" i="2"/>
  <c r="O17" i="3"/>
  <c r="I89" i="2"/>
  <c r="O106" i="12"/>
  <c r="I62" i="9"/>
  <c r="O10" i="2"/>
  <c r="I77" i="11"/>
  <c r="O94" i="12"/>
  <c r="I76" i="3"/>
  <c r="O95" i="11"/>
  <c r="O59" i="11"/>
  <c r="O30" i="3"/>
  <c r="O19" i="9"/>
  <c r="O90" i="12"/>
  <c r="I103" i="9"/>
  <c r="I65" i="2"/>
  <c r="I66" i="12"/>
  <c r="O97" i="9"/>
  <c r="I11" i="3"/>
  <c r="O9" i="4"/>
  <c r="I45" i="3"/>
  <c r="O99" i="2"/>
  <c r="I94" i="3"/>
  <c r="I71" i="9"/>
  <c r="O74" i="5"/>
  <c r="I91" i="10"/>
  <c r="I91" i="12"/>
  <c r="O19" i="5"/>
  <c r="I9" i="11"/>
  <c r="O66" i="10"/>
  <c r="O65" i="3"/>
  <c r="I63" i="9"/>
  <c r="I17" i="11"/>
  <c r="O90" i="4"/>
  <c r="I92" i="10"/>
  <c r="O49" i="12"/>
  <c r="I54" i="3"/>
  <c r="O86" i="11"/>
  <c r="O91" i="10"/>
  <c r="I30" i="9"/>
  <c r="I14" i="3"/>
  <c r="I71" i="2"/>
  <c r="I91" i="9"/>
  <c r="O68" i="11"/>
  <c r="O36" i="5"/>
  <c r="O64" i="3"/>
  <c r="I34" i="9"/>
  <c r="I52" i="5"/>
  <c r="I73" i="10"/>
  <c r="I31" i="11"/>
  <c r="O96" i="3"/>
  <c r="O41" i="3"/>
  <c r="O82" i="2"/>
  <c r="I90" i="10"/>
  <c r="O59" i="12"/>
  <c r="I21" i="12"/>
  <c r="I70" i="12"/>
  <c r="O76" i="4"/>
  <c r="I7" i="9"/>
  <c r="I89" i="10"/>
  <c r="O48" i="9"/>
  <c r="O30" i="12"/>
  <c r="O14" i="10"/>
  <c r="I32" i="9"/>
  <c r="I46" i="9"/>
  <c r="I32" i="3"/>
  <c r="I33" i="3"/>
  <c r="I83" i="12"/>
  <c r="I47" i="10"/>
  <c r="I19" i="3"/>
  <c r="O53" i="4"/>
  <c r="I106" i="11"/>
  <c r="O89" i="4"/>
  <c r="O17" i="4"/>
  <c r="O72" i="3"/>
  <c r="O87" i="10"/>
  <c r="O85" i="4"/>
  <c r="O78" i="3"/>
  <c r="I25" i="10"/>
  <c r="O46" i="2"/>
  <c r="O69" i="3"/>
  <c r="I19" i="11"/>
  <c r="O79" i="10"/>
  <c r="O21" i="10"/>
  <c r="I29" i="11"/>
  <c r="I68" i="5"/>
  <c r="O15" i="9"/>
  <c r="I71" i="11"/>
  <c r="O90" i="10"/>
  <c r="I36" i="4"/>
  <c r="I103" i="4"/>
  <c r="O82" i="5"/>
  <c r="I35" i="2"/>
  <c r="O59" i="10"/>
  <c r="O61" i="12"/>
  <c r="I38" i="2"/>
  <c r="I21" i="2"/>
  <c r="I63" i="4"/>
  <c r="I79" i="2"/>
  <c r="I18" i="2"/>
  <c r="I44" i="3"/>
  <c r="I59" i="3"/>
  <c r="I84" i="9"/>
  <c r="O83" i="11"/>
  <c r="I58" i="12"/>
  <c r="O36" i="2"/>
  <c r="O46" i="3"/>
  <c r="O33" i="12"/>
  <c r="I86" i="2"/>
  <c r="I54" i="4"/>
  <c r="O66" i="9"/>
  <c r="O67" i="4"/>
  <c r="I14" i="10"/>
  <c r="O32" i="9"/>
  <c r="I106" i="2"/>
  <c r="O38" i="12"/>
  <c r="I34" i="11"/>
  <c r="I102" i="12"/>
  <c r="O90" i="5"/>
  <c r="I98" i="11"/>
  <c r="O57" i="3"/>
  <c r="I46" i="12"/>
  <c r="I23" i="5"/>
  <c r="O7" i="11"/>
  <c r="O48" i="11"/>
  <c r="I99" i="3"/>
  <c r="I78" i="10"/>
  <c r="O23" i="12"/>
  <c r="I65" i="9"/>
  <c r="O25" i="12"/>
  <c r="O10" i="10"/>
  <c r="I27" i="2"/>
  <c r="I91" i="11"/>
  <c r="I33" i="2"/>
  <c r="O20" i="10"/>
  <c r="O63" i="11"/>
  <c r="O42" i="2"/>
  <c r="I96" i="10"/>
  <c r="O44" i="3"/>
  <c r="I50" i="9"/>
  <c r="O31" i="5"/>
  <c r="I58" i="11"/>
  <c r="I54" i="12"/>
  <c r="I94" i="4"/>
  <c r="I36" i="5"/>
  <c r="O15" i="11"/>
  <c r="O51" i="2"/>
  <c r="O45" i="3"/>
  <c r="I75" i="2"/>
  <c r="I66" i="4"/>
  <c r="O29" i="3"/>
  <c r="I102" i="3"/>
  <c r="O80" i="5"/>
  <c r="I58" i="3"/>
  <c r="I42" i="9"/>
  <c r="I77" i="3"/>
  <c r="O51" i="5"/>
  <c r="O97" i="2"/>
  <c r="O71" i="10"/>
  <c r="I48" i="5"/>
  <c r="I43" i="3"/>
  <c r="I91" i="4"/>
  <c r="O34" i="5"/>
  <c r="I68" i="4"/>
  <c r="I36" i="2"/>
  <c r="I86" i="9"/>
  <c r="I57" i="4"/>
  <c r="O12" i="4"/>
  <c r="O80" i="10"/>
  <c r="O103" i="12"/>
  <c r="I88" i="5"/>
  <c r="I55" i="11"/>
  <c r="O72" i="12"/>
  <c r="O75" i="4"/>
  <c r="O83" i="5"/>
  <c r="O17" i="9"/>
  <c r="O11" i="10"/>
  <c r="O58" i="3"/>
  <c r="O31" i="4"/>
  <c r="I88" i="12"/>
  <c r="O36" i="4"/>
  <c r="O69" i="9"/>
  <c r="O75" i="5"/>
  <c r="O38" i="11"/>
  <c r="O14" i="9"/>
  <c r="O29" i="2"/>
  <c r="I101" i="11"/>
  <c r="I73" i="4"/>
  <c r="I62" i="12"/>
  <c r="O70" i="2"/>
  <c r="O44" i="2"/>
  <c r="I79" i="10"/>
  <c r="I46" i="11"/>
  <c r="I79" i="11"/>
  <c r="O50" i="12"/>
  <c r="O91" i="4"/>
  <c r="I77" i="10"/>
  <c r="I10" i="11"/>
  <c r="O25" i="11"/>
  <c r="O56" i="12"/>
  <c r="O37" i="11"/>
  <c r="I23" i="12"/>
  <c r="O34" i="10"/>
  <c r="O48" i="4"/>
  <c r="O44" i="9"/>
  <c r="I106" i="5"/>
  <c r="O16" i="12"/>
  <c r="O35" i="11"/>
  <c r="I78" i="4"/>
  <c r="O74" i="3"/>
  <c r="I90" i="5"/>
  <c r="O48" i="3"/>
  <c r="I47" i="11"/>
  <c r="I94" i="11"/>
  <c r="O37" i="9"/>
  <c r="I93" i="4"/>
  <c r="O33" i="11"/>
  <c r="O106" i="3"/>
  <c r="I20" i="11"/>
  <c r="I50" i="3"/>
  <c r="I45" i="10"/>
  <c r="I7" i="3"/>
  <c r="I37" i="9"/>
  <c r="I73" i="5"/>
  <c r="I30" i="4"/>
  <c r="I80" i="10"/>
  <c r="O10" i="3"/>
  <c r="I52" i="9"/>
  <c r="O45" i="10"/>
  <c r="O57" i="9"/>
  <c r="O87" i="3"/>
  <c r="I106" i="10"/>
  <c r="I25" i="11"/>
  <c r="O89" i="5"/>
  <c r="I41" i="9"/>
  <c r="I97" i="4"/>
  <c r="O40" i="5"/>
  <c r="O7" i="12"/>
  <c r="O35" i="3"/>
  <c r="O62" i="9"/>
  <c r="I41" i="12"/>
  <c r="I66" i="2"/>
  <c r="O50" i="10"/>
  <c r="O77" i="4"/>
  <c r="I72" i="11"/>
  <c r="I50" i="12"/>
  <c r="O59" i="3"/>
  <c r="O42" i="9"/>
  <c r="I41" i="2"/>
  <c r="O77" i="5"/>
  <c r="O95" i="2"/>
  <c r="O80" i="9"/>
  <c r="O84" i="11"/>
  <c r="I92" i="12"/>
  <c r="O105" i="9"/>
  <c r="O93" i="5"/>
  <c r="O62" i="2"/>
  <c r="I48" i="3"/>
  <c r="O97" i="12"/>
  <c r="I56" i="3"/>
  <c r="O83" i="4"/>
  <c r="I73" i="11"/>
  <c r="I74" i="2"/>
  <c r="I29" i="4"/>
  <c r="I95" i="2"/>
  <c r="O75" i="9"/>
  <c r="I13" i="2"/>
  <c r="O38" i="5"/>
  <c r="O47" i="11"/>
  <c r="O39" i="3"/>
  <c r="O98" i="9"/>
  <c r="O19" i="2"/>
  <c r="O9" i="2"/>
  <c r="I11" i="5"/>
  <c r="I75" i="12"/>
  <c r="I41" i="3"/>
  <c r="I87" i="4"/>
  <c r="O63" i="12"/>
  <c r="I60" i="12"/>
  <c r="I24" i="2"/>
  <c r="I27" i="11"/>
  <c r="I75" i="3"/>
  <c r="I82" i="9"/>
  <c r="O96" i="9"/>
  <c r="I26" i="4"/>
  <c r="I44" i="11"/>
  <c r="I80" i="2"/>
  <c r="I52" i="4"/>
  <c r="O59" i="2"/>
  <c r="O55" i="12"/>
  <c r="I7" i="5"/>
  <c r="I77" i="4"/>
  <c r="O18" i="4"/>
  <c r="O20" i="3"/>
  <c r="O86" i="3"/>
  <c r="O54" i="3"/>
  <c r="O76" i="5"/>
  <c r="I96" i="9"/>
  <c r="I28" i="2"/>
  <c r="I10" i="12"/>
  <c r="O28" i="12"/>
  <c r="O96" i="4"/>
  <c r="O60" i="2"/>
  <c r="I95" i="3"/>
  <c r="O63" i="4"/>
  <c r="I50" i="11"/>
  <c r="O67" i="3"/>
  <c r="O15" i="10"/>
  <c r="I27" i="4"/>
  <c r="I71" i="12"/>
  <c r="I31" i="9"/>
  <c r="I39" i="2"/>
  <c r="I100" i="3"/>
  <c r="I17" i="10"/>
  <c r="O54" i="10"/>
  <c r="O14" i="12"/>
  <c r="I101" i="9"/>
  <c r="I103" i="10"/>
  <c r="I55" i="3"/>
  <c r="I67" i="5"/>
  <c r="I104" i="2"/>
  <c r="O28" i="9"/>
  <c r="I30" i="11"/>
  <c r="O64" i="4"/>
  <c r="I74" i="12"/>
  <c r="I49" i="12"/>
  <c r="I69" i="9"/>
  <c r="O89" i="11"/>
  <c r="O87" i="2"/>
  <c r="I27" i="10"/>
  <c r="O31" i="11"/>
  <c r="I67" i="10"/>
  <c r="O24" i="3"/>
  <c r="O16" i="2"/>
  <c r="O88" i="2"/>
  <c r="I44" i="12"/>
  <c r="O95" i="10"/>
  <c r="O18" i="10"/>
  <c r="I61" i="11"/>
  <c r="O67" i="2"/>
  <c r="I45" i="11"/>
  <c r="I88" i="11"/>
  <c r="I44" i="4"/>
  <c r="O100" i="4"/>
  <c r="O55" i="4"/>
  <c r="O69" i="10"/>
  <c r="O96" i="5"/>
  <c r="I78" i="2"/>
  <c r="I8" i="2"/>
  <c r="I14" i="9"/>
  <c r="I90" i="12"/>
  <c r="O30" i="9"/>
  <c r="I15" i="9"/>
  <c r="I49" i="5"/>
  <c r="O81" i="2"/>
  <c r="O52" i="5"/>
  <c r="O67" i="9"/>
  <c r="I36" i="10"/>
  <c r="I41" i="5"/>
  <c r="O46" i="10"/>
  <c r="I40" i="9"/>
  <c r="I26" i="2"/>
  <c r="O60" i="5"/>
  <c r="I76" i="4"/>
  <c r="I98" i="5"/>
  <c r="I55" i="4"/>
  <c r="I61" i="9"/>
  <c r="I9" i="3"/>
  <c r="O56" i="2"/>
  <c r="I79" i="3"/>
  <c r="I81" i="3"/>
  <c r="O75" i="10"/>
  <c r="O12" i="10"/>
  <c r="O103" i="4"/>
  <c r="O79" i="4"/>
  <c r="O91" i="2"/>
  <c r="I22" i="5"/>
  <c r="O7" i="5"/>
  <c r="I9" i="4"/>
  <c r="I35" i="5"/>
  <c r="I72" i="10"/>
  <c r="I82" i="12"/>
  <c r="I24" i="10"/>
  <c r="O76" i="3"/>
  <c r="I70" i="2"/>
  <c r="I75" i="9"/>
  <c r="I51" i="5"/>
  <c r="I39" i="12"/>
  <c r="I41" i="11"/>
  <c r="I7" i="10"/>
  <c r="O94" i="10"/>
  <c r="O8" i="2"/>
  <c r="O77" i="3"/>
  <c r="I103" i="11"/>
  <c r="O70" i="5"/>
  <c r="I66" i="10"/>
  <c r="O38" i="2"/>
  <c r="O17" i="11"/>
  <c r="I34" i="10"/>
  <c r="O57" i="11"/>
  <c r="O8" i="9"/>
  <c r="I16" i="11"/>
  <c r="O40" i="12"/>
  <c r="O55" i="5"/>
  <c r="O102" i="5"/>
  <c r="O90" i="11"/>
  <c r="I62" i="3"/>
  <c r="I14" i="12"/>
  <c r="I12" i="12"/>
  <c r="I24" i="12"/>
  <c r="O38" i="4"/>
  <c r="I55" i="12"/>
  <c r="O31" i="2"/>
  <c r="I60" i="9"/>
  <c r="O60" i="9"/>
  <c r="I95" i="12"/>
  <c r="O58" i="5"/>
  <c r="I50" i="10"/>
  <c r="I44" i="2"/>
  <c r="I86" i="10"/>
  <c r="O85" i="10"/>
  <c r="O93" i="11"/>
  <c r="I105" i="12"/>
  <c r="I37" i="11"/>
  <c r="O57" i="4"/>
  <c r="I14" i="11"/>
  <c r="O39" i="4"/>
  <c r="I38" i="3"/>
  <c r="O27" i="9"/>
  <c r="O86" i="10"/>
  <c r="O95" i="9"/>
  <c r="I92" i="2"/>
  <c r="O61" i="5"/>
  <c r="O47" i="9"/>
  <c r="I23" i="2"/>
  <c r="O10" i="4"/>
  <c r="O81" i="11"/>
  <c r="I79" i="4"/>
  <c r="O31" i="10"/>
  <c r="I10" i="2"/>
  <c r="I9" i="9"/>
  <c r="I45" i="9"/>
  <c r="O40" i="2"/>
  <c r="I47" i="3"/>
  <c r="O99" i="3"/>
  <c r="O12" i="2"/>
  <c r="O65" i="2"/>
  <c r="O76" i="2"/>
  <c r="I47" i="5"/>
  <c r="I7" i="2"/>
  <c r="O43" i="11"/>
  <c r="O49" i="10"/>
  <c r="I95" i="11"/>
  <c r="I94" i="9"/>
  <c r="I56" i="10"/>
  <c r="O63" i="3"/>
  <c r="O73" i="9"/>
  <c r="O49" i="2"/>
  <c r="I72" i="4"/>
  <c r="I18" i="11"/>
  <c r="O60" i="3"/>
  <c r="O50" i="3"/>
  <c r="O38" i="9"/>
  <c r="O68" i="3"/>
  <c r="O61" i="9"/>
  <c r="O40" i="11"/>
  <c r="O105" i="11"/>
  <c r="O17" i="5"/>
  <c r="I30" i="12"/>
  <c r="I99" i="2"/>
  <c r="O40" i="3"/>
  <c r="I23" i="4"/>
  <c r="I70" i="9"/>
  <c r="I13" i="9"/>
  <c r="I76" i="5"/>
  <c r="I78" i="11"/>
  <c r="I82" i="11"/>
  <c r="I32" i="10"/>
  <c r="I66" i="5"/>
  <c r="O89" i="2"/>
  <c r="O39" i="11"/>
  <c r="O44" i="4"/>
  <c r="O78" i="12"/>
  <c r="O74" i="2"/>
  <c r="O21" i="3"/>
  <c r="I49" i="10"/>
  <c r="O87" i="5"/>
  <c r="I40" i="2"/>
  <c r="O22" i="12"/>
  <c r="O64" i="10"/>
  <c r="O41" i="4"/>
  <c r="I89" i="5"/>
  <c r="O54" i="5"/>
  <c r="O87" i="9"/>
  <c r="O59" i="4"/>
  <c r="I47" i="2"/>
  <c r="I28" i="3"/>
  <c r="O70" i="3"/>
  <c r="O25" i="5"/>
  <c r="I103" i="3"/>
  <c r="I78" i="3"/>
  <c r="O36" i="11"/>
  <c r="O92" i="10"/>
  <c r="I20" i="10"/>
  <c r="I91" i="3"/>
  <c r="O53" i="2"/>
  <c r="I21" i="3"/>
  <c r="I72" i="3"/>
  <c r="I19" i="5"/>
  <c r="O79" i="5"/>
  <c r="O50" i="4"/>
  <c r="O50" i="2"/>
  <c r="O58" i="2"/>
  <c r="I48" i="2"/>
  <c r="I89" i="3"/>
  <c r="I10" i="5"/>
  <c r="I18" i="3"/>
  <c r="I102" i="4"/>
  <c r="O80" i="12"/>
  <c r="O70" i="11"/>
  <c r="O59" i="9"/>
  <c r="I96" i="12"/>
  <c r="O40" i="9"/>
  <c r="O105" i="3"/>
  <c r="I76" i="11"/>
  <c r="I104" i="4"/>
  <c r="I76" i="12"/>
  <c r="O76" i="9"/>
  <c r="O15" i="4"/>
  <c r="O70" i="9"/>
  <c r="O102" i="9"/>
  <c r="I31" i="3"/>
  <c r="O45" i="11"/>
  <c r="I88" i="4"/>
  <c r="O19" i="10"/>
  <c r="I20" i="3"/>
  <c r="I27" i="3"/>
  <c r="I39" i="10"/>
  <c r="I24" i="3"/>
  <c r="O71" i="5"/>
  <c r="I49" i="2"/>
  <c r="O21" i="11"/>
  <c r="I17" i="4"/>
  <c r="I14" i="2"/>
  <c r="I92" i="3"/>
  <c r="I35" i="4"/>
  <c r="I35" i="9"/>
  <c r="I9" i="5"/>
  <c r="I43" i="11"/>
  <c r="O93" i="3"/>
  <c r="I59" i="2"/>
  <c r="O100" i="2"/>
  <c r="I104" i="5"/>
  <c r="I53" i="3"/>
  <c r="I33" i="5"/>
  <c r="O16" i="9"/>
  <c r="I63" i="11"/>
  <c r="I71" i="10"/>
  <c r="I96" i="3"/>
  <c r="O88" i="12"/>
  <c r="O86" i="5"/>
  <c r="I36" i="11"/>
  <c r="O98" i="5"/>
  <c r="O43" i="4"/>
  <c r="O34" i="11"/>
  <c r="O68" i="10"/>
  <c r="O51" i="11"/>
  <c r="I24" i="9"/>
  <c r="I53" i="12"/>
  <c r="I29" i="5"/>
  <c r="I42" i="4"/>
  <c r="I38" i="11"/>
  <c r="I40" i="12"/>
  <c r="O73" i="4"/>
  <c r="O87" i="11"/>
  <c r="O12" i="3"/>
  <c r="I66" i="9"/>
  <c r="I73" i="3"/>
  <c r="I64" i="3"/>
  <c r="I106" i="9"/>
  <c r="I100" i="4"/>
  <c r="I102" i="10"/>
  <c r="I57" i="3"/>
  <c r="O83" i="9"/>
  <c r="I81" i="9"/>
  <c r="O20" i="5"/>
  <c r="I86" i="4"/>
  <c r="I81" i="11"/>
  <c r="O70" i="10"/>
  <c r="I72" i="2"/>
  <c r="I78" i="12"/>
  <c r="O77" i="10"/>
  <c r="I25" i="5"/>
  <c r="I16" i="3"/>
  <c r="O99" i="12"/>
  <c r="I23" i="11"/>
  <c r="I70" i="11"/>
  <c r="I84" i="4"/>
  <c r="I83" i="9"/>
  <c r="I26" i="3"/>
  <c r="O106" i="9"/>
  <c r="I54" i="2"/>
  <c r="O33" i="3"/>
  <c r="I15" i="5"/>
  <c r="I48" i="4"/>
  <c r="I57" i="2"/>
  <c r="O92" i="5"/>
  <c r="I48" i="11"/>
  <c r="I29" i="10"/>
  <c r="I68" i="10"/>
  <c r="O58" i="9"/>
  <c r="I68" i="3"/>
  <c r="I83" i="11"/>
  <c r="I35" i="3"/>
  <c r="O81" i="5"/>
  <c r="I42" i="11"/>
  <c r="O33" i="9"/>
  <c r="I28" i="5"/>
  <c r="I22" i="9"/>
  <c r="O68" i="5"/>
  <c r="I87" i="9"/>
  <c r="O53" i="10"/>
  <c r="I28" i="11"/>
  <c r="O33" i="2"/>
  <c r="O25" i="4"/>
  <c r="O8" i="12"/>
  <c r="O91" i="3"/>
  <c r="O94" i="2"/>
  <c r="I40" i="10"/>
  <c r="I72" i="12"/>
  <c r="O73" i="11"/>
  <c r="I59" i="9"/>
  <c r="O91" i="5"/>
  <c r="I64" i="5"/>
  <c r="I10" i="4"/>
  <c r="I86" i="5"/>
  <c r="I40" i="5"/>
  <c r="O98" i="2"/>
  <c r="I17" i="3"/>
  <c r="I72" i="5"/>
  <c r="O86" i="2"/>
  <c r="I100" i="2"/>
  <c r="I16" i="2"/>
  <c r="I8" i="11"/>
  <c r="I31" i="4"/>
  <c r="O96" i="2"/>
  <c r="O55" i="11"/>
  <c r="I65" i="3"/>
  <c r="O42" i="10"/>
  <c r="O35" i="12"/>
  <c r="O90" i="2"/>
  <c r="I74" i="4"/>
  <c r="I80" i="4"/>
  <c r="I17" i="9"/>
  <c r="I94" i="5"/>
  <c r="O47" i="2"/>
  <c r="I30" i="3"/>
  <c r="O20" i="4"/>
  <c r="I102" i="11"/>
  <c r="I100" i="5"/>
  <c r="O8" i="5"/>
  <c r="I14" i="5"/>
  <c r="I76" i="9"/>
  <c r="O105" i="5"/>
  <c r="I11" i="11"/>
  <c r="O85" i="9"/>
  <c r="O74" i="11"/>
  <c r="O76" i="10"/>
  <c r="I85" i="4"/>
  <c r="O44" i="11"/>
  <c r="I34" i="4"/>
  <c r="O101" i="3"/>
  <c r="I75" i="4"/>
  <c r="O82" i="3"/>
  <c r="O86" i="12"/>
  <c r="I79" i="5"/>
  <c r="I32" i="11"/>
  <c r="O28" i="3"/>
  <c r="O45" i="12"/>
  <c r="O34" i="2"/>
  <c r="O15" i="2"/>
  <c r="O56" i="9"/>
  <c r="I64" i="9"/>
  <c r="O100" i="5"/>
  <c r="I13" i="5"/>
  <c r="O26" i="9"/>
  <c r="O100" i="12"/>
  <c r="O13" i="11"/>
  <c r="I26" i="5"/>
  <c r="O106" i="4"/>
  <c r="O63" i="2"/>
  <c r="O8" i="10"/>
  <c r="O86" i="9"/>
  <c r="I93" i="10"/>
  <c r="I53" i="5"/>
  <c r="I11" i="4"/>
  <c r="O65" i="9"/>
  <c r="I11" i="9"/>
  <c r="O51" i="4"/>
  <c r="O68" i="9"/>
  <c r="I91" i="2"/>
  <c r="O77" i="9"/>
  <c r="O71" i="2"/>
  <c r="I66" i="3"/>
  <c r="O72" i="9"/>
  <c r="I105" i="11"/>
  <c r="I53" i="9"/>
  <c r="O20" i="12"/>
  <c r="I74" i="10"/>
  <c r="O88" i="5"/>
  <c r="O72" i="11"/>
  <c r="I79" i="12"/>
  <c r="I56" i="11"/>
  <c r="I18" i="4"/>
  <c r="I99" i="12"/>
  <c r="I71" i="5"/>
  <c r="I99" i="4"/>
  <c r="I42" i="3"/>
  <c r="I22" i="11"/>
  <c r="I48" i="12"/>
  <c r="N5" i="4"/>
  <c r="I29" i="9"/>
  <c r="O7" i="2"/>
  <c r="I20" i="9"/>
  <c r="I62" i="5"/>
  <c r="I33" i="11"/>
  <c r="I27" i="5"/>
  <c r="I46" i="10"/>
  <c r="I60" i="2"/>
  <c r="I19" i="12"/>
  <c r="I88" i="2"/>
  <c r="I87" i="10"/>
  <c r="I13" i="3"/>
  <c r="O86" i="4"/>
  <c r="O26" i="5"/>
  <c r="O9" i="10"/>
  <c r="I86" i="12"/>
  <c r="O46" i="5"/>
  <c r="I23" i="9"/>
  <c r="O11" i="11"/>
  <c r="I21" i="9"/>
  <c r="O90" i="3"/>
  <c r="O14" i="2"/>
  <c r="I82" i="2"/>
  <c r="O85" i="12"/>
  <c r="I16" i="4"/>
  <c r="O56" i="11"/>
  <c r="O57" i="10"/>
  <c r="O29" i="5"/>
  <c r="I28" i="12"/>
  <c r="O15" i="12"/>
  <c r="O96" i="12"/>
  <c r="I94" i="12"/>
  <c r="I7" i="11"/>
  <c r="O44" i="5"/>
  <c r="I54" i="5"/>
  <c r="I66" i="11"/>
  <c r="O78" i="5"/>
  <c r="I16" i="9"/>
  <c r="O45" i="9"/>
  <c r="O36" i="9"/>
  <c r="O13" i="12"/>
  <c r="I93" i="2"/>
  <c r="O100" i="3"/>
  <c r="I77" i="12"/>
  <c r="O63" i="5"/>
  <c r="O37" i="4"/>
  <c r="O12" i="5"/>
  <c r="O38" i="3"/>
  <c r="I106" i="3"/>
  <c r="I97" i="12"/>
  <c r="I43" i="4"/>
  <c r="I83" i="3"/>
  <c r="O23" i="9"/>
  <c r="I37" i="10"/>
  <c r="O62" i="10"/>
  <c r="I94" i="2"/>
  <c r="O52" i="4"/>
  <c r="O34" i="9"/>
  <c r="I8" i="4"/>
  <c r="O21" i="4"/>
  <c r="I69" i="5"/>
  <c r="O78" i="9"/>
  <c r="I37" i="4"/>
  <c r="O101" i="2"/>
  <c r="I8" i="12"/>
  <c r="O49" i="4"/>
  <c r="I12" i="3"/>
  <c r="O22" i="11"/>
  <c r="I64" i="11"/>
  <c r="O15" i="3"/>
  <c r="I77" i="9"/>
  <c r="I15" i="3"/>
  <c r="O35" i="9"/>
  <c r="I28" i="4"/>
  <c r="I100" i="11"/>
  <c r="I67" i="4"/>
  <c r="I26" i="12"/>
  <c r="I96" i="5"/>
  <c r="O18" i="9"/>
  <c r="O60" i="12"/>
  <c r="I9" i="10"/>
  <c r="I49" i="9"/>
  <c r="O64" i="11"/>
  <c r="N5" i="5"/>
  <c r="O9" i="11"/>
  <c r="I26" i="9"/>
  <c r="O23" i="3"/>
  <c r="I87" i="11"/>
  <c r="O83" i="10"/>
  <c r="I44" i="5"/>
  <c r="O73" i="3"/>
  <c r="O105" i="10"/>
  <c r="I80" i="9"/>
  <c r="I77" i="5"/>
  <c r="O28" i="2"/>
  <c r="I105" i="10"/>
  <c r="I28" i="9"/>
  <c r="O82" i="4"/>
  <c r="I97" i="3"/>
  <c r="O28" i="10"/>
  <c r="I97" i="5"/>
  <c r="O96" i="11"/>
  <c r="I103" i="2"/>
  <c r="O7" i="3"/>
  <c r="I15" i="2"/>
  <c r="O18" i="5"/>
  <c r="O27" i="2"/>
  <c r="I90" i="4"/>
  <c r="O93" i="4"/>
  <c r="O32" i="5"/>
  <c r="O10" i="11"/>
  <c r="I32" i="4"/>
  <c r="O53" i="5"/>
  <c r="O73" i="10"/>
  <c r="I85" i="2"/>
  <c r="I61" i="12"/>
  <c r="I29" i="12"/>
  <c r="O37" i="5"/>
  <c r="O101" i="4"/>
  <c r="O69" i="5"/>
  <c r="O62" i="5"/>
  <c r="O64" i="9"/>
  <c r="O30" i="5"/>
  <c r="O97" i="4"/>
  <c r="O13" i="10"/>
  <c r="O25" i="9"/>
  <c r="I80" i="5"/>
  <c r="I42" i="5"/>
  <c r="O11" i="4"/>
  <c r="I74" i="3"/>
  <c r="O41" i="2"/>
  <c r="I92" i="4"/>
  <c r="O27" i="3"/>
  <c r="O102" i="3"/>
  <c r="O66" i="2"/>
  <c r="I49" i="3"/>
  <c r="O85" i="3"/>
  <c r="I14" i="4"/>
  <c r="I85" i="11"/>
  <c r="O88" i="3"/>
  <c r="O51" i="12"/>
  <c r="I30" i="2"/>
  <c r="I20" i="5"/>
  <c r="O73" i="2"/>
  <c r="O69" i="12"/>
  <c r="I13" i="12"/>
  <c r="I54" i="9"/>
  <c r="O63" i="9"/>
  <c r="O61" i="10"/>
  <c r="I44" i="10"/>
  <c r="I55" i="10"/>
  <c r="I38" i="4"/>
  <c r="I45" i="4"/>
  <c r="O83" i="2"/>
  <c r="O16" i="11"/>
  <c r="O14" i="5"/>
  <c r="O24" i="4"/>
  <c r="O103" i="10"/>
  <c r="O53" i="9"/>
  <c r="O43" i="2"/>
  <c r="I43" i="9"/>
  <c r="I34" i="3"/>
  <c r="I10" i="3"/>
  <c r="O94" i="9"/>
  <c r="I46" i="5"/>
  <c r="I105" i="4"/>
  <c r="I50" i="2"/>
  <c r="O21" i="2"/>
  <c r="O36" i="3"/>
  <c r="I95" i="5"/>
  <c r="I54" i="10"/>
  <c r="O49" i="3"/>
  <c r="I37" i="5"/>
  <c r="I40" i="3"/>
  <c r="I23" i="10"/>
  <c r="O35" i="4"/>
  <c r="I81" i="2"/>
  <c r="I12" i="4"/>
  <c r="I63" i="5"/>
  <c r="O23" i="4"/>
  <c r="O52" i="3"/>
  <c r="I13" i="11"/>
  <c r="I12" i="5"/>
  <c r="I34" i="5"/>
  <c r="I78" i="5"/>
  <c r="I95" i="10"/>
  <c r="I16" i="12"/>
  <c r="O24" i="9"/>
  <c r="I39" i="9"/>
  <c r="O43" i="5"/>
  <c r="O64" i="2"/>
  <c r="O71" i="11"/>
  <c r="O31" i="3"/>
  <c r="O22" i="2"/>
  <c r="O18" i="2"/>
  <c r="O40" i="4"/>
  <c r="O48" i="2"/>
  <c r="O32" i="2"/>
  <c r="O58" i="4"/>
  <c r="O27" i="11"/>
  <c r="I26" i="11"/>
  <c r="I37" i="2"/>
  <c r="O54" i="11"/>
  <c r="O82" i="12"/>
  <c r="I51" i="2"/>
  <c r="O17" i="10"/>
  <c r="I43" i="2"/>
  <c r="O32" i="3"/>
  <c r="O49" i="11"/>
  <c r="O45" i="4"/>
  <c r="I55" i="2"/>
  <c r="O101" i="10"/>
  <c r="O92" i="2"/>
  <c r="O79" i="9"/>
  <c r="O28" i="11"/>
  <c r="O46" i="4"/>
  <c r="I68" i="9"/>
  <c r="O26" i="2"/>
  <c r="O28" i="4"/>
  <c r="I102" i="2"/>
  <c r="I19" i="2"/>
  <c r="O13" i="3"/>
  <c r="O74" i="10"/>
  <c r="O73" i="12"/>
  <c r="C73" i="12" l="1"/>
  <c r="A73" i="12"/>
  <c r="E73" i="12"/>
  <c r="B73" i="12"/>
  <c r="F73" i="12"/>
  <c r="D73" i="12"/>
  <c r="K960" i="14"/>
  <c r="F74" i="10"/>
  <c r="K721" i="14"/>
  <c r="D74" i="10"/>
  <c r="A74" i="10"/>
  <c r="C74" i="10"/>
  <c r="B74" i="10"/>
  <c r="E74" i="10"/>
  <c r="D13" i="3"/>
  <c r="B13" i="3"/>
  <c r="A13" i="3"/>
  <c r="E13" i="3"/>
  <c r="C13" i="3"/>
  <c r="F13" i="3"/>
  <c r="K300" i="14"/>
  <c r="E66" i="14"/>
  <c r="E149" i="14"/>
  <c r="B28" i="4"/>
  <c r="A28" i="4"/>
  <c r="K555" i="14"/>
  <c r="E28" i="4"/>
  <c r="F28" i="4"/>
  <c r="D28" i="4"/>
  <c r="C28" i="4"/>
  <c r="C26" i="2"/>
  <c r="D26" i="2"/>
  <c r="A26" i="2"/>
  <c r="K73" i="14"/>
  <c r="F26" i="2"/>
  <c r="B26" i="2"/>
  <c r="E26" i="2"/>
  <c r="E235" i="14"/>
  <c r="B46" i="4"/>
  <c r="K573" i="14"/>
  <c r="F46" i="4"/>
  <c r="A46" i="4"/>
  <c r="E46" i="4"/>
  <c r="D46" i="4"/>
  <c r="C46" i="4"/>
  <c r="D28" i="11"/>
  <c r="A28" i="11"/>
  <c r="C28" i="11"/>
  <c r="E28" i="11"/>
  <c r="B28" i="11"/>
  <c r="K435" i="14"/>
  <c r="F28" i="11"/>
  <c r="C79" i="9"/>
  <c r="D79" i="9"/>
  <c r="K246" i="14"/>
  <c r="A79" i="9"/>
  <c r="E79" i="9"/>
  <c r="B79" i="9"/>
  <c r="F79" i="9"/>
  <c r="E92" i="2"/>
  <c r="K139" i="14"/>
  <c r="C92" i="2"/>
  <c r="F92" i="2"/>
  <c r="A92" i="2"/>
  <c r="B92" i="2"/>
  <c r="D92" i="2"/>
  <c r="E101" i="10"/>
  <c r="F101" i="10"/>
  <c r="A101" i="10"/>
  <c r="K748" i="14"/>
  <c r="D101" i="10"/>
  <c r="C101" i="10"/>
  <c r="B101" i="10"/>
  <c r="E102" i="14"/>
  <c r="K572" i="14"/>
  <c r="C45" i="4"/>
  <c r="A45" i="4"/>
  <c r="D45" i="4"/>
  <c r="F45" i="4"/>
  <c r="E45" i="4"/>
  <c r="B45" i="4"/>
  <c r="D49" i="11"/>
  <c r="K456" i="14"/>
  <c r="A49" i="11"/>
  <c r="B49" i="11"/>
  <c r="F49" i="11"/>
  <c r="C49" i="11"/>
  <c r="E49" i="11"/>
  <c r="B32" i="3"/>
  <c r="C32" i="3"/>
  <c r="K319" i="14"/>
  <c r="E32" i="3"/>
  <c r="A32" i="3"/>
  <c r="F32" i="3"/>
  <c r="D32" i="3"/>
  <c r="E90" i="14"/>
  <c r="A17" i="10"/>
  <c r="C17" i="10"/>
  <c r="K664" i="14"/>
  <c r="D17" i="10"/>
  <c r="E17" i="10"/>
  <c r="B17" i="10"/>
  <c r="F17" i="10"/>
  <c r="E98" i="14"/>
  <c r="A82" i="12"/>
  <c r="D82" i="12"/>
  <c r="F82" i="12"/>
  <c r="C82" i="12"/>
  <c r="E82" i="12"/>
  <c r="B82" i="12"/>
  <c r="K969" i="14"/>
  <c r="B54" i="11"/>
  <c r="A54" i="11"/>
  <c r="K461" i="14"/>
  <c r="D54" i="11"/>
  <c r="E54" i="11"/>
  <c r="F54" i="11"/>
  <c r="C54" i="11"/>
  <c r="E84" i="14"/>
  <c r="E433" i="14"/>
  <c r="E27" i="11"/>
  <c r="A27" i="11"/>
  <c r="C27" i="11"/>
  <c r="B27" i="11"/>
  <c r="D27" i="11"/>
  <c r="F27" i="11"/>
  <c r="K434" i="14"/>
  <c r="C58" i="4"/>
  <c r="E58" i="4"/>
  <c r="B58" i="4"/>
  <c r="K585" i="14"/>
  <c r="D58" i="4"/>
  <c r="A58" i="4"/>
  <c r="F58" i="4"/>
  <c r="A32" i="2"/>
  <c r="E32" i="2"/>
  <c r="D32" i="2"/>
  <c r="F32" i="2"/>
  <c r="C32" i="2"/>
  <c r="B32" i="2"/>
  <c r="K79" i="14"/>
  <c r="E48" i="2"/>
  <c r="K95" i="14"/>
  <c r="A48" i="2"/>
  <c r="C48" i="2"/>
  <c r="D48" i="2"/>
  <c r="F48" i="2"/>
  <c r="B48" i="2"/>
  <c r="C40" i="4"/>
  <c r="F40" i="4"/>
  <c r="A40" i="4"/>
  <c r="D40" i="4"/>
  <c r="B40" i="4"/>
  <c r="K567" i="14"/>
  <c r="E40" i="4"/>
  <c r="C18" i="2"/>
  <c r="K65" i="14"/>
  <c r="E18" i="2"/>
  <c r="F18" i="2"/>
  <c r="B18" i="2"/>
  <c r="D18" i="2"/>
  <c r="A18" i="2"/>
  <c r="F22" i="2"/>
  <c r="C22" i="2"/>
  <c r="D22" i="2"/>
  <c r="A22" i="2"/>
  <c r="K69" i="14"/>
  <c r="E22" i="2"/>
  <c r="B22" i="2"/>
  <c r="C31" i="3"/>
  <c r="K318" i="14"/>
  <c r="E31" i="3"/>
  <c r="B31" i="3"/>
  <c r="D31" i="3"/>
  <c r="F31" i="3"/>
  <c r="A31" i="3"/>
  <c r="E71" i="11"/>
  <c r="B71" i="11"/>
  <c r="C71" i="11"/>
  <c r="A71" i="11"/>
  <c r="D71" i="11"/>
  <c r="K478" i="14"/>
  <c r="F71" i="11"/>
  <c r="K111" i="14"/>
  <c r="A64" i="2"/>
  <c r="F64" i="2"/>
  <c r="C64" i="2"/>
  <c r="D64" i="2"/>
  <c r="B64" i="2"/>
  <c r="E64" i="2"/>
  <c r="A43" i="5"/>
  <c r="F43" i="5"/>
  <c r="D43" i="5"/>
  <c r="E43" i="5"/>
  <c r="C43" i="5"/>
  <c r="K810" i="14"/>
  <c r="B43" i="5"/>
  <c r="E206" i="14"/>
  <c r="A24" i="9"/>
  <c r="K191" i="14"/>
  <c r="E24" i="9"/>
  <c r="C24" i="9"/>
  <c r="F24" i="9"/>
  <c r="B24" i="9"/>
  <c r="D24" i="9"/>
  <c r="E903" i="14"/>
  <c r="E742" i="14"/>
  <c r="E845" i="14"/>
  <c r="E801" i="14"/>
  <c r="E779" i="14"/>
  <c r="E420" i="14"/>
  <c r="E52" i="3"/>
  <c r="A52" i="3"/>
  <c r="F52" i="3"/>
  <c r="D52" i="3"/>
  <c r="C52" i="3"/>
  <c r="B52" i="3"/>
  <c r="K339" i="14"/>
  <c r="K550" i="14"/>
  <c r="C23" i="4"/>
  <c r="B23" i="4"/>
  <c r="F23" i="4"/>
  <c r="D23" i="4"/>
  <c r="E23" i="4"/>
  <c r="A23" i="4"/>
  <c r="E830" i="14"/>
  <c r="E539" i="14"/>
  <c r="E128" i="14"/>
  <c r="C35" i="4"/>
  <c r="K562" i="14"/>
  <c r="F35" i="4"/>
  <c r="E35" i="4"/>
  <c r="A35" i="4"/>
  <c r="B35" i="4"/>
  <c r="D35" i="4"/>
  <c r="E670" i="14"/>
  <c r="E327" i="14"/>
  <c r="E804" i="14"/>
  <c r="F49" i="3"/>
  <c r="A49" i="3"/>
  <c r="B49" i="3"/>
  <c r="C49" i="3"/>
  <c r="K336" i="14"/>
  <c r="E49" i="3"/>
  <c r="D49" i="3"/>
  <c r="E701" i="14"/>
  <c r="E862" i="14"/>
  <c r="A36" i="3"/>
  <c r="E36" i="3"/>
  <c r="D36" i="3"/>
  <c r="F36" i="3"/>
  <c r="C36" i="3"/>
  <c r="B36" i="3"/>
  <c r="K323" i="14"/>
  <c r="K68" i="14"/>
  <c r="A21" i="2"/>
  <c r="F21" i="2"/>
  <c r="D21" i="2"/>
  <c r="B21" i="2"/>
  <c r="C21" i="2"/>
  <c r="E21" i="2"/>
  <c r="E97" i="14"/>
  <c r="E632" i="14"/>
  <c r="E813" i="14"/>
  <c r="B94" i="9"/>
  <c r="E94" i="9"/>
  <c r="D94" i="9"/>
  <c r="C94" i="9"/>
  <c r="K261" i="14"/>
  <c r="F94" i="9"/>
  <c r="A94" i="9"/>
  <c r="E297" i="14"/>
  <c r="E321" i="14"/>
  <c r="E210" i="14"/>
  <c r="K90" i="14"/>
  <c r="B43" i="2"/>
  <c r="E43" i="2"/>
  <c r="F43" i="2"/>
  <c r="C43" i="2"/>
  <c r="A43" i="2"/>
  <c r="D43" i="2"/>
  <c r="B53" i="9"/>
  <c r="D53" i="9"/>
  <c r="C53" i="9"/>
  <c r="E53" i="9"/>
  <c r="K220" i="14"/>
  <c r="F53" i="9"/>
  <c r="A53" i="9"/>
  <c r="E103" i="10"/>
  <c r="K750" i="14"/>
  <c r="F103" i="10"/>
  <c r="D103" i="10"/>
  <c r="A103" i="10"/>
  <c r="C103" i="10"/>
  <c r="B103" i="10"/>
  <c r="A24" i="4"/>
  <c r="B24" i="4"/>
  <c r="E24" i="4"/>
  <c r="C24" i="4"/>
  <c r="D24" i="4"/>
  <c r="K551" i="14"/>
  <c r="F24" i="4"/>
  <c r="C14" i="5"/>
  <c r="D14" i="5"/>
  <c r="F14" i="5"/>
  <c r="K781" i="14"/>
  <c r="A14" i="5"/>
  <c r="B14" i="5"/>
  <c r="E14" i="5"/>
  <c r="C16" i="11"/>
  <c r="E16" i="11"/>
  <c r="B16" i="11"/>
  <c r="K423" i="14"/>
  <c r="D16" i="11"/>
  <c r="A16" i="11"/>
  <c r="F16" i="11"/>
  <c r="A83" i="2"/>
  <c r="D83" i="2"/>
  <c r="F83" i="2"/>
  <c r="B83" i="2"/>
  <c r="E83" i="2"/>
  <c r="K130" i="14"/>
  <c r="C83" i="2"/>
  <c r="E572" i="14"/>
  <c r="E565" i="14"/>
  <c r="E702" i="14"/>
  <c r="E691" i="14"/>
  <c r="C61" i="10"/>
  <c r="B61" i="10"/>
  <c r="F61" i="10"/>
  <c r="E61" i="10"/>
  <c r="A61" i="10"/>
  <c r="D61" i="10"/>
  <c r="K708" i="14"/>
  <c r="C63" i="9"/>
  <c r="F63" i="9"/>
  <c r="B63" i="9"/>
  <c r="E63" i="9"/>
  <c r="A63" i="9"/>
  <c r="D63" i="9"/>
  <c r="K230" i="14"/>
  <c r="E221" i="14"/>
  <c r="E900" i="14"/>
  <c r="E69" i="12"/>
  <c r="B69" i="12"/>
  <c r="A69" i="12"/>
  <c r="K956" i="14"/>
  <c r="D69" i="12"/>
  <c r="C69" i="12"/>
  <c r="F69" i="12"/>
  <c r="C73" i="2"/>
  <c r="E73" i="2"/>
  <c r="A73" i="2"/>
  <c r="F73" i="2"/>
  <c r="D73" i="2"/>
  <c r="K120" i="14"/>
  <c r="B73" i="2"/>
  <c r="E787" i="14"/>
  <c r="E77" i="14"/>
  <c r="D51" i="12"/>
  <c r="F51" i="12"/>
  <c r="A51" i="12"/>
  <c r="E51" i="12"/>
  <c r="B51" i="12"/>
  <c r="K938" i="14"/>
  <c r="C51" i="12"/>
  <c r="A88" i="3"/>
  <c r="C88" i="3"/>
  <c r="F88" i="3"/>
  <c r="K375" i="14"/>
  <c r="B88" i="3"/>
  <c r="E88" i="3"/>
  <c r="D88" i="3"/>
  <c r="E492" i="14"/>
  <c r="E541" i="14"/>
  <c r="E85" i="3"/>
  <c r="C85" i="3"/>
  <c r="D85" i="3"/>
  <c r="B85" i="3"/>
  <c r="A85" i="3"/>
  <c r="K372" i="14"/>
  <c r="F85" i="3"/>
  <c r="E336" i="14"/>
  <c r="F66" i="2"/>
  <c r="A66" i="2"/>
  <c r="B66" i="2"/>
  <c r="C66" i="2"/>
  <c r="E66" i="2"/>
  <c r="K113" i="14"/>
  <c r="D66" i="2"/>
  <c r="D102" i="3"/>
  <c r="F102" i="3"/>
  <c r="K389" i="14"/>
  <c r="B102" i="3"/>
  <c r="E102" i="3"/>
  <c r="A102" i="3"/>
  <c r="C102" i="3"/>
  <c r="B27" i="3"/>
  <c r="K314" i="14"/>
  <c r="C27" i="3"/>
  <c r="E27" i="3"/>
  <c r="A27" i="3"/>
  <c r="F27" i="3"/>
  <c r="D27" i="3"/>
  <c r="E619" i="14"/>
  <c r="E41" i="2"/>
  <c r="C41" i="2"/>
  <c r="F41" i="2"/>
  <c r="B41" i="2"/>
  <c r="D41" i="2"/>
  <c r="A41" i="2"/>
  <c r="K88" i="14"/>
  <c r="E361" i="14"/>
  <c r="C11" i="4"/>
  <c r="F11" i="4"/>
  <c r="A11" i="4"/>
  <c r="D11" i="4"/>
  <c r="E11" i="4"/>
  <c r="B11" i="4"/>
  <c r="K538" i="14"/>
  <c r="E809" i="14"/>
  <c r="E847" i="14"/>
  <c r="E25" i="9"/>
  <c r="D25" i="9"/>
  <c r="B25" i="9"/>
  <c r="A25" i="9"/>
  <c r="C25" i="9"/>
  <c r="F25" i="9"/>
  <c r="K192" i="14"/>
  <c r="D13" i="10"/>
  <c r="C13" i="10"/>
  <c r="A13" i="10"/>
  <c r="B13" i="10"/>
  <c r="E13" i="10"/>
  <c r="F13" i="10"/>
  <c r="K660" i="14"/>
  <c r="B97" i="4"/>
  <c r="C97" i="4"/>
  <c r="A97" i="4"/>
  <c r="K624" i="14"/>
  <c r="D97" i="4"/>
  <c r="F97" i="4"/>
  <c r="E97" i="4"/>
  <c r="B30" i="5"/>
  <c r="K797" i="14"/>
  <c r="E30" i="5"/>
  <c r="C30" i="5"/>
  <c r="A30" i="5"/>
  <c r="D30" i="5"/>
  <c r="F30" i="5"/>
  <c r="E64" i="9"/>
  <c r="D64" i="9"/>
  <c r="F64" i="9"/>
  <c r="A64" i="9"/>
  <c r="C64" i="9"/>
  <c r="B64" i="9"/>
  <c r="K231" i="14"/>
  <c r="K829" i="14"/>
  <c r="A62" i="5"/>
  <c r="E62" i="5"/>
  <c r="C62" i="5"/>
  <c r="B62" i="5"/>
  <c r="F62" i="5"/>
  <c r="D62" i="5"/>
  <c r="D69" i="5"/>
  <c r="F69" i="5"/>
  <c r="A69" i="5"/>
  <c r="E69" i="5"/>
  <c r="B69" i="5"/>
  <c r="C69" i="5"/>
  <c r="K836" i="14"/>
  <c r="E101" i="4"/>
  <c r="A101" i="4"/>
  <c r="B101" i="4"/>
  <c r="C101" i="4"/>
  <c r="D101" i="4"/>
  <c r="K628" i="14"/>
  <c r="F101" i="4"/>
  <c r="F37" i="5"/>
  <c r="B37" i="5"/>
  <c r="E37" i="5"/>
  <c r="D37" i="5"/>
  <c r="K804" i="14"/>
  <c r="A37" i="5"/>
  <c r="C37" i="5"/>
  <c r="E916" i="14"/>
  <c r="E948" i="14"/>
  <c r="E132" i="14"/>
  <c r="A73" i="10"/>
  <c r="B73" i="10"/>
  <c r="K720" i="14"/>
  <c r="F73" i="10"/>
  <c r="E73" i="10"/>
  <c r="C73" i="10"/>
  <c r="D73" i="10"/>
  <c r="K820" i="14"/>
  <c r="C53" i="5"/>
  <c r="A53" i="5"/>
  <c r="E53" i="5"/>
  <c r="D53" i="5"/>
  <c r="B53" i="5"/>
  <c r="F53" i="5"/>
  <c r="E559" i="14"/>
  <c r="C10" i="11"/>
  <c r="K417" i="14"/>
  <c r="F10" i="11"/>
  <c r="A10" i="11"/>
  <c r="E10" i="11"/>
  <c r="B10" i="11"/>
  <c r="D10" i="11"/>
  <c r="D32" i="5"/>
  <c r="K799" i="14"/>
  <c r="C32" i="5"/>
  <c r="B32" i="5"/>
  <c r="E32" i="5"/>
  <c r="A32" i="5"/>
  <c r="F32" i="5"/>
  <c r="C93" i="4"/>
  <c r="B93" i="4"/>
  <c r="F93" i="4"/>
  <c r="E93" i="4"/>
  <c r="A93" i="4"/>
  <c r="D93" i="4"/>
  <c r="K620" i="14"/>
  <c r="E617" i="14"/>
  <c r="D27" i="2"/>
  <c r="F27" i="2"/>
  <c r="E27" i="2"/>
  <c r="K74" i="14"/>
  <c r="B27" i="2"/>
  <c r="C27" i="2"/>
  <c r="A27" i="2"/>
  <c r="A18" i="5"/>
  <c r="C18" i="5"/>
  <c r="D18" i="5"/>
  <c r="K785" i="14"/>
  <c r="B18" i="5"/>
  <c r="F18" i="5"/>
  <c r="E18" i="5"/>
  <c r="E62" i="14"/>
  <c r="O109" i="3"/>
  <c r="K396" i="14" s="1"/>
  <c r="E7" i="3"/>
  <c r="F7" i="3"/>
  <c r="C7" i="3"/>
  <c r="B7" i="3"/>
  <c r="K294" i="14"/>
  <c r="A7" i="3"/>
  <c r="D7" i="3"/>
  <c r="E150" i="14"/>
  <c r="F96" i="11"/>
  <c r="K503" i="14"/>
  <c r="A96" i="11"/>
  <c r="B96" i="11"/>
  <c r="E96" i="11"/>
  <c r="C96" i="11"/>
  <c r="D96" i="11"/>
  <c r="E864" i="14"/>
  <c r="A28" i="10"/>
  <c r="E28" i="10"/>
  <c r="K675" i="14"/>
  <c r="F28" i="10"/>
  <c r="B28" i="10"/>
  <c r="C28" i="10"/>
  <c r="D28" i="10"/>
  <c r="E384" i="14"/>
  <c r="E82" i="4"/>
  <c r="F82" i="4"/>
  <c r="C82" i="4"/>
  <c r="B82" i="4"/>
  <c r="K609" i="14"/>
  <c r="A82" i="4"/>
  <c r="D82" i="4"/>
  <c r="E195" i="14"/>
  <c r="E752" i="14"/>
  <c r="D28" i="2"/>
  <c r="A28" i="2"/>
  <c r="E28" i="2"/>
  <c r="F28" i="2"/>
  <c r="K75" i="14"/>
  <c r="C28" i="2"/>
  <c r="B28" i="2"/>
  <c r="E844" i="14"/>
  <c r="E247" i="14"/>
  <c r="E105" i="10"/>
  <c r="F105" i="10"/>
  <c r="K752" i="14"/>
  <c r="A105" i="10"/>
  <c r="B105" i="10"/>
  <c r="C105" i="10"/>
  <c r="D105" i="10"/>
  <c r="B73" i="3"/>
  <c r="F73" i="3"/>
  <c r="E73" i="3"/>
  <c r="A73" i="3"/>
  <c r="C73" i="3"/>
  <c r="K360" i="14"/>
  <c r="D73" i="3"/>
  <c r="E811" i="14"/>
  <c r="A83" i="10"/>
  <c r="K730" i="14"/>
  <c r="D83" i="10"/>
  <c r="C83" i="10"/>
  <c r="F83" i="10"/>
  <c r="B83" i="10"/>
  <c r="E83" i="10"/>
  <c r="E494" i="14"/>
  <c r="E23" i="3"/>
  <c r="B23" i="3"/>
  <c r="K310" i="14"/>
  <c r="A23" i="3"/>
  <c r="D23" i="3"/>
  <c r="F23" i="3"/>
  <c r="C23" i="3"/>
  <c r="E193" i="14"/>
  <c r="K416" i="14"/>
  <c r="C9" i="11"/>
  <c r="E9" i="11"/>
  <c r="O111" i="11"/>
  <c r="K518" i="14" s="1"/>
  <c r="F9" i="11"/>
  <c r="D9" i="11"/>
  <c r="B9" i="11"/>
  <c r="A9" i="11"/>
  <c r="C64" i="11"/>
  <c r="E64" i="11"/>
  <c r="D64" i="11"/>
  <c r="A64" i="11"/>
  <c r="B64" i="11"/>
  <c r="K471" i="14"/>
  <c r="F64" i="11"/>
  <c r="E216" i="14"/>
  <c r="I111" i="10"/>
  <c r="E758" i="14" s="1"/>
  <c r="E656" i="14"/>
  <c r="D60" i="12"/>
  <c r="C60" i="12"/>
  <c r="K947" i="14"/>
  <c r="F60" i="12"/>
  <c r="B60" i="12"/>
  <c r="E60" i="12"/>
  <c r="A60" i="12"/>
  <c r="F18" i="9"/>
  <c r="C18" i="9"/>
  <c r="A18" i="9"/>
  <c r="K185" i="14"/>
  <c r="B18" i="9"/>
  <c r="D18" i="9"/>
  <c r="E18" i="9"/>
  <c r="E863" i="14"/>
  <c r="E913" i="14"/>
  <c r="E594" i="14"/>
  <c r="E507" i="14"/>
  <c r="E555" i="14"/>
  <c r="C35" i="9"/>
  <c r="F35" i="9"/>
  <c r="D35" i="9"/>
  <c r="K202" i="14"/>
  <c r="B35" i="9"/>
  <c r="E35" i="9"/>
  <c r="A35" i="9"/>
  <c r="E302" i="14"/>
  <c r="E244" i="14"/>
  <c r="C15" i="3"/>
  <c r="F15" i="3"/>
  <c r="D15" i="3"/>
  <c r="K302" i="14"/>
  <c r="A15" i="3"/>
  <c r="B15" i="3"/>
  <c r="E15" i="3"/>
  <c r="E471" i="14"/>
  <c r="B22" i="11"/>
  <c r="A22" i="11"/>
  <c r="K429" i="14"/>
  <c r="C22" i="11"/>
  <c r="D22" i="11"/>
  <c r="E22" i="11"/>
  <c r="F22" i="11"/>
  <c r="E299" i="14"/>
  <c r="E49" i="4"/>
  <c r="D49" i="4"/>
  <c r="A49" i="4"/>
  <c r="C49" i="4"/>
  <c r="B49" i="4"/>
  <c r="F49" i="4"/>
  <c r="K576" i="14"/>
  <c r="E895" i="14"/>
  <c r="I110" i="12"/>
  <c r="E997" i="14" s="1"/>
  <c r="C101" i="2"/>
  <c r="B101" i="2"/>
  <c r="D101" i="2"/>
  <c r="K148" i="14"/>
  <c r="E101" i="2"/>
  <c r="A101" i="2"/>
  <c r="F101" i="2"/>
  <c r="E564" i="14"/>
  <c r="D78" i="9"/>
  <c r="K245" i="14"/>
  <c r="B78" i="9"/>
  <c r="F78" i="9"/>
  <c r="C78" i="9"/>
  <c r="A78" i="9"/>
  <c r="E78" i="9"/>
  <c r="E836" i="14"/>
  <c r="K548" i="14"/>
  <c r="F21" i="4"/>
  <c r="A21" i="4"/>
  <c r="B21" i="4"/>
  <c r="C21" i="4"/>
  <c r="E21" i="4"/>
  <c r="D21" i="4"/>
  <c r="E535" i="14"/>
  <c r="I110" i="4"/>
  <c r="E637" i="14" s="1"/>
  <c r="A34" i="9"/>
  <c r="F34" i="9"/>
  <c r="K201" i="14"/>
  <c r="D34" i="9"/>
  <c r="E34" i="9"/>
  <c r="B34" i="9"/>
  <c r="C34" i="9"/>
  <c r="C52" i="4"/>
  <c r="E52" i="4"/>
  <c r="B52" i="4"/>
  <c r="D52" i="4"/>
  <c r="F52" i="4"/>
  <c r="A52" i="4"/>
  <c r="K579" i="14"/>
  <c r="E141" i="14"/>
  <c r="C62" i="10"/>
  <c r="E62" i="10"/>
  <c r="K709" i="14"/>
  <c r="B62" i="10"/>
  <c r="D62" i="10"/>
  <c r="A62" i="10"/>
  <c r="F62" i="10"/>
  <c r="E684" i="14"/>
  <c r="F23" i="9"/>
  <c r="K190" i="14"/>
  <c r="B23" i="9"/>
  <c r="E23" i="9"/>
  <c r="A23" i="9"/>
  <c r="D23" i="9"/>
  <c r="C23" i="9"/>
  <c r="E370" i="14"/>
  <c r="E570" i="14"/>
  <c r="E984" i="14"/>
  <c r="E393" i="14"/>
  <c r="K325" i="14"/>
  <c r="B38" i="3"/>
  <c r="C38" i="3"/>
  <c r="D38" i="3"/>
  <c r="F38" i="3"/>
  <c r="E38" i="3"/>
  <c r="A38" i="3"/>
  <c r="D12" i="5"/>
  <c r="E12" i="5"/>
  <c r="B12" i="5"/>
  <c r="A12" i="5"/>
  <c r="K779" i="14"/>
  <c r="F12" i="5"/>
  <c r="C12" i="5"/>
  <c r="K564" i="14"/>
  <c r="A37" i="4"/>
  <c r="F37" i="4"/>
  <c r="D37" i="4"/>
  <c r="E37" i="4"/>
  <c r="C37" i="4"/>
  <c r="B37" i="4"/>
  <c r="B63" i="5"/>
  <c r="F63" i="5"/>
  <c r="E63" i="5"/>
  <c r="K830" i="14"/>
  <c r="A63" i="5"/>
  <c r="C63" i="5"/>
  <c r="D63" i="5"/>
  <c r="E964" i="14"/>
  <c r="E100" i="3"/>
  <c r="C100" i="3"/>
  <c r="B100" i="3"/>
  <c r="A100" i="3"/>
  <c r="K387" i="14"/>
  <c r="D100" i="3"/>
  <c r="F100" i="3"/>
  <c r="E140" i="14"/>
  <c r="E13" i="12"/>
  <c r="F13" i="12"/>
  <c r="A13" i="12"/>
  <c r="C13" i="12"/>
  <c r="K900" i="14"/>
  <c r="B13" i="12"/>
  <c r="D13" i="12"/>
  <c r="E36" i="9"/>
  <c r="A36" i="9"/>
  <c r="B36" i="9"/>
  <c r="K203" i="14"/>
  <c r="C36" i="9"/>
  <c r="D36" i="9"/>
  <c r="F36" i="9"/>
  <c r="E45" i="9"/>
  <c r="C45" i="9"/>
  <c r="B45" i="9"/>
  <c r="K212" i="14"/>
  <c r="A45" i="9"/>
  <c r="F45" i="9"/>
  <c r="D45" i="9"/>
  <c r="E183" i="14"/>
  <c r="D78" i="5"/>
  <c r="C78" i="5"/>
  <c r="A78" i="5"/>
  <c r="F78" i="5"/>
  <c r="K845" i="14"/>
  <c r="B78" i="5"/>
  <c r="E78" i="5"/>
  <c r="E473" i="14"/>
  <c r="E821" i="14"/>
  <c r="B44" i="5"/>
  <c r="E44" i="5"/>
  <c r="K811" i="14"/>
  <c r="F44" i="5"/>
  <c r="A44" i="5"/>
  <c r="C44" i="5"/>
  <c r="D44" i="5"/>
  <c r="E414" i="14"/>
  <c r="I109" i="11"/>
  <c r="E516" i="14" s="1"/>
  <c r="E981" i="14"/>
  <c r="D96" i="12"/>
  <c r="K983" i="14"/>
  <c r="F96" i="12"/>
  <c r="B96" i="12"/>
  <c r="A96" i="12"/>
  <c r="E96" i="12"/>
  <c r="C96" i="12"/>
  <c r="A15" i="12"/>
  <c r="K902" i="14"/>
  <c r="F15" i="12"/>
  <c r="C15" i="12"/>
  <c r="B15" i="12"/>
  <c r="E15" i="12"/>
  <c r="D15" i="12"/>
  <c r="E915" i="14"/>
  <c r="A29" i="5"/>
  <c r="K796" i="14"/>
  <c r="B29" i="5"/>
  <c r="F29" i="5"/>
  <c r="D29" i="5"/>
  <c r="C29" i="5"/>
  <c r="E29" i="5"/>
  <c r="C57" i="10"/>
  <c r="F57" i="10"/>
  <c r="E57" i="10"/>
  <c r="B57" i="10"/>
  <c r="D57" i="10"/>
  <c r="K704" i="14"/>
  <c r="A57" i="10"/>
  <c r="B56" i="11"/>
  <c r="D56" i="11"/>
  <c r="A56" i="11"/>
  <c r="C56" i="11"/>
  <c r="K463" i="14"/>
  <c r="E56" i="11"/>
  <c r="F56" i="11"/>
  <c r="E543" i="14"/>
  <c r="A85" i="12"/>
  <c r="D85" i="12"/>
  <c r="C85" i="12"/>
  <c r="K972" i="14"/>
  <c r="F85" i="12"/>
  <c r="B85" i="12"/>
  <c r="E85" i="12"/>
  <c r="E129" i="14"/>
  <c r="E14" i="2"/>
  <c r="C14" i="2"/>
  <c r="K61" i="14"/>
  <c r="F14" i="2"/>
  <c r="A14" i="2"/>
  <c r="B14" i="2"/>
  <c r="D14" i="2"/>
  <c r="D90" i="3"/>
  <c r="E90" i="3"/>
  <c r="K377" i="14"/>
  <c r="C90" i="3"/>
  <c r="B90" i="3"/>
  <c r="A90" i="3"/>
  <c r="F90" i="3"/>
  <c r="E188" i="14"/>
  <c r="E11" i="11"/>
  <c r="K418" i="14"/>
  <c r="F11" i="11"/>
  <c r="B11" i="11"/>
  <c r="A11" i="11"/>
  <c r="D11" i="11"/>
  <c r="C11" i="11"/>
  <c r="E190" i="14"/>
  <c r="A46" i="5"/>
  <c r="K813" i="14"/>
  <c r="E46" i="5"/>
  <c r="D46" i="5"/>
  <c r="C46" i="5"/>
  <c r="F46" i="5"/>
  <c r="B46" i="5"/>
  <c r="E973" i="14"/>
  <c r="O111" i="10"/>
  <c r="K758" i="14" s="1"/>
  <c r="E9" i="10"/>
  <c r="K656" i="14"/>
  <c r="C9" i="10"/>
  <c r="F9" i="10"/>
  <c r="B9" i="10"/>
  <c r="A9" i="10"/>
  <c r="D9" i="10"/>
  <c r="E26" i="5"/>
  <c r="C26" i="5"/>
  <c r="F26" i="5"/>
  <c r="D26" i="5"/>
  <c r="K793" i="14"/>
  <c r="B26" i="5"/>
  <c r="A26" i="5"/>
  <c r="K613" i="14"/>
  <c r="E86" i="4"/>
  <c r="B86" i="4"/>
  <c r="F86" i="4"/>
  <c r="D86" i="4"/>
  <c r="A86" i="4"/>
  <c r="C86" i="4"/>
  <c r="E300" i="14"/>
  <c r="E734" i="14"/>
  <c r="E135" i="14"/>
  <c r="E906" i="14"/>
  <c r="E107" i="14"/>
  <c r="E693" i="14"/>
  <c r="E794" i="14"/>
  <c r="E440" i="14"/>
  <c r="E829" i="14"/>
  <c r="E187" i="14"/>
  <c r="K54" i="14"/>
  <c r="A7" i="2"/>
  <c r="F7" i="2"/>
  <c r="D7" i="2"/>
  <c r="B7" i="2"/>
  <c r="E7" i="2"/>
  <c r="O109" i="2"/>
  <c r="K156" i="14" s="1"/>
  <c r="C7" i="2"/>
  <c r="E196" i="14"/>
  <c r="E935" i="14"/>
  <c r="E429" i="14"/>
  <c r="E329" i="14"/>
  <c r="E626" i="14"/>
  <c r="E838" i="14"/>
  <c r="E986" i="14"/>
  <c r="E545" i="14"/>
  <c r="E463" i="14"/>
  <c r="E966" i="14"/>
  <c r="E72" i="11"/>
  <c r="C72" i="11"/>
  <c r="D72" i="11"/>
  <c r="F72" i="11"/>
  <c r="B72" i="11"/>
  <c r="A72" i="11"/>
  <c r="K479" i="14"/>
  <c r="D88" i="5"/>
  <c r="C88" i="5"/>
  <c r="E88" i="5"/>
  <c r="K855" i="14"/>
  <c r="F88" i="5"/>
  <c r="A88" i="5"/>
  <c r="B88" i="5"/>
  <c r="E721" i="14"/>
  <c r="E20" i="12"/>
  <c r="B20" i="12"/>
  <c r="F20" i="12"/>
  <c r="D20" i="12"/>
  <c r="C20" i="12"/>
  <c r="K907" i="14"/>
  <c r="A20" i="12"/>
  <c r="E220" i="14"/>
  <c r="E512" i="14"/>
  <c r="D72" i="9"/>
  <c r="B72" i="9"/>
  <c r="E72" i="9"/>
  <c r="K239" i="14"/>
  <c r="F72" i="9"/>
  <c r="A72" i="9"/>
  <c r="C72" i="9"/>
  <c r="E353" i="14"/>
  <c r="E71" i="2"/>
  <c r="F71" i="2"/>
  <c r="A71" i="2"/>
  <c r="D71" i="2"/>
  <c r="C71" i="2"/>
  <c r="B71" i="2"/>
  <c r="K118" i="14"/>
  <c r="C77" i="9"/>
  <c r="K244" i="14"/>
  <c r="E77" i="9"/>
  <c r="D77" i="9"/>
  <c r="B77" i="9"/>
  <c r="A77" i="9"/>
  <c r="F77" i="9"/>
  <c r="E138" i="14"/>
  <c r="K235" i="14"/>
  <c r="D68" i="9"/>
  <c r="B68" i="9"/>
  <c r="E68" i="9"/>
  <c r="F68" i="9"/>
  <c r="A68" i="9"/>
  <c r="C68" i="9"/>
  <c r="B51" i="4"/>
  <c r="K578" i="14"/>
  <c r="D51" i="4"/>
  <c r="C51" i="4"/>
  <c r="A51" i="4"/>
  <c r="E51" i="4"/>
  <c r="F51" i="4"/>
  <c r="E178" i="14"/>
  <c r="C65" i="9"/>
  <c r="K232" i="14"/>
  <c r="F65" i="9"/>
  <c r="D65" i="9"/>
  <c r="B65" i="9"/>
  <c r="A65" i="9"/>
  <c r="E65" i="9"/>
  <c r="E538" i="14"/>
  <c r="E820" i="14"/>
  <c r="E740" i="14"/>
  <c r="E86" i="9"/>
  <c r="F86" i="9"/>
  <c r="K253" i="14"/>
  <c r="C86" i="9"/>
  <c r="D86" i="9"/>
  <c r="A86" i="9"/>
  <c r="B86" i="9"/>
  <c r="B8" i="10"/>
  <c r="E8" i="10"/>
  <c r="A8" i="10"/>
  <c r="O110" i="10"/>
  <c r="K757" i="14" s="1"/>
  <c r="C8" i="10"/>
  <c r="K655" i="14"/>
  <c r="F8" i="10"/>
  <c r="D8" i="10"/>
  <c r="F63" i="2"/>
  <c r="A63" i="2"/>
  <c r="C63" i="2"/>
  <c r="K110" i="14"/>
  <c r="E63" i="2"/>
  <c r="D63" i="2"/>
  <c r="B63" i="2"/>
  <c r="K633" i="14"/>
  <c r="C106" i="4"/>
  <c r="F106" i="4"/>
  <c r="B106" i="4"/>
  <c r="E106" i="4"/>
  <c r="A106" i="4"/>
  <c r="D106" i="4"/>
  <c r="E793" i="14"/>
  <c r="D13" i="11"/>
  <c r="K420" i="14"/>
  <c r="E13" i="11"/>
  <c r="B13" i="11"/>
  <c r="F13" i="11"/>
  <c r="C13" i="11"/>
  <c r="A13" i="11"/>
  <c r="E100" i="12"/>
  <c r="A100" i="12"/>
  <c r="B100" i="12"/>
  <c r="K987" i="14"/>
  <c r="F100" i="12"/>
  <c r="C100" i="12"/>
  <c r="D100" i="12"/>
  <c r="F26" i="9"/>
  <c r="D26" i="9"/>
  <c r="A26" i="9"/>
  <c r="B26" i="9"/>
  <c r="E26" i="9"/>
  <c r="K193" i="14"/>
  <c r="C26" i="9"/>
  <c r="E780" i="14"/>
  <c r="E100" i="5"/>
  <c r="F100" i="5"/>
  <c r="K867" i="14"/>
  <c r="D100" i="5"/>
  <c r="B100" i="5"/>
  <c r="C100" i="5"/>
  <c r="A100" i="5"/>
  <c r="E231" i="14"/>
  <c r="E56" i="9"/>
  <c r="A56" i="9"/>
  <c r="C56" i="9"/>
  <c r="D56" i="9"/>
  <c r="K223" i="14"/>
  <c r="B56" i="9"/>
  <c r="F56" i="9"/>
  <c r="F15" i="2"/>
  <c r="E15" i="2"/>
  <c r="A15" i="2"/>
  <c r="K62" i="14"/>
  <c r="C15" i="2"/>
  <c r="D15" i="2"/>
  <c r="B15" i="2"/>
  <c r="D34" i="2"/>
  <c r="K81" i="14"/>
  <c r="C34" i="2"/>
  <c r="A34" i="2"/>
  <c r="B34" i="2"/>
  <c r="E34" i="2"/>
  <c r="F34" i="2"/>
  <c r="C45" i="12"/>
  <c r="K932" i="14"/>
  <c r="F45" i="12"/>
  <c r="D45" i="12"/>
  <c r="E45" i="12"/>
  <c r="A45" i="12"/>
  <c r="B45" i="12"/>
  <c r="F28" i="3"/>
  <c r="K315" i="14"/>
  <c r="A28" i="3"/>
  <c r="C28" i="3"/>
  <c r="D28" i="3"/>
  <c r="E28" i="3"/>
  <c r="B28" i="3"/>
  <c r="E439" i="14"/>
  <c r="E846" i="14"/>
  <c r="E86" i="12"/>
  <c r="A86" i="12"/>
  <c r="D86" i="12"/>
  <c r="B86" i="12"/>
  <c r="K973" i="14"/>
  <c r="F86" i="12"/>
  <c r="C86" i="12"/>
  <c r="D82" i="3"/>
  <c r="E82" i="3"/>
  <c r="A82" i="3"/>
  <c r="C82" i="3"/>
  <c r="F82" i="3"/>
  <c r="B82" i="3"/>
  <c r="K369" i="14"/>
  <c r="E602" i="14"/>
  <c r="E101" i="3"/>
  <c r="K388" i="14"/>
  <c r="A101" i="3"/>
  <c r="D101" i="3"/>
  <c r="F101" i="3"/>
  <c r="C101" i="3"/>
  <c r="B101" i="3"/>
  <c r="E561" i="14"/>
  <c r="C44" i="11"/>
  <c r="K451" i="14"/>
  <c r="E44" i="11"/>
  <c r="B44" i="11"/>
  <c r="A44" i="11"/>
  <c r="F44" i="11"/>
  <c r="D44" i="11"/>
  <c r="E612" i="14"/>
  <c r="B76" i="10"/>
  <c r="E76" i="10"/>
  <c r="A76" i="10"/>
  <c r="F76" i="10"/>
  <c r="K723" i="14"/>
  <c r="C76" i="10"/>
  <c r="D76" i="10"/>
  <c r="C74" i="11"/>
  <c r="B74" i="11"/>
  <c r="A74" i="11"/>
  <c r="F74" i="11"/>
  <c r="D74" i="11"/>
  <c r="K481" i="14"/>
  <c r="E74" i="11"/>
  <c r="K252" i="14"/>
  <c r="E85" i="9"/>
  <c r="C85" i="9"/>
  <c r="F85" i="9"/>
  <c r="D85" i="9"/>
  <c r="A85" i="9"/>
  <c r="B85" i="9"/>
  <c r="E418" i="14"/>
  <c r="B105" i="5"/>
  <c r="K872" i="14"/>
  <c r="D105" i="5"/>
  <c r="C105" i="5"/>
  <c r="A105" i="5"/>
  <c r="E105" i="5"/>
  <c r="F105" i="5"/>
  <c r="E243" i="14"/>
  <c r="E781" i="14"/>
  <c r="A8" i="5"/>
  <c r="O110" i="5"/>
  <c r="K877" i="14" s="1"/>
  <c r="B8" i="5"/>
  <c r="D8" i="5"/>
  <c r="C8" i="5"/>
  <c r="E8" i="5"/>
  <c r="F8" i="5"/>
  <c r="K775" i="14"/>
  <c r="E867" i="14"/>
  <c r="E509" i="14"/>
  <c r="E20" i="4"/>
  <c r="C20" i="4"/>
  <c r="F20" i="4"/>
  <c r="D20" i="4"/>
  <c r="A20" i="4"/>
  <c r="B20" i="4"/>
  <c r="K547" i="14"/>
  <c r="E317" i="14"/>
  <c r="D47" i="2"/>
  <c r="C47" i="2"/>
  <c r="E47" i="2"/>
  <c r="B47" i="2"/>
  <c r="F47" i="2"/>
  <c r="K94" i="14"/>
  <c r="A47" i="2"/>
  <c r="E861" i="14"/>
  <c r="E184" i="14"/>
  <c r="E607" i="14"/>
  <c r="E601" i="14"/>
  <c r="D90" i="2"/>
  <c r="E90" i="2"/>
  <c r="K137" i="14"/>
  <c r="A90" i="2"/>
  <c r="F90" i="2"/>
  <c r="C90" i="2"/>
  <c r="B90" i="2"/>
  <c r="A35" i="12"/>
  <c r="K922" i="14"/>
  <c r="F35" i="12"/>
  <c r="D35" i="12"/>
  <c r="E35" i="12"/>
  <c r="C35" i="12"/>
  <c r="B35" i="12"/>
  <c r="B42" i="10"/>
  <c r="E42" i="10"/>
  <c r="D42" i="10"/>
  <c r="A42" i="10"/>
  <c r="F42" i="10"/>
  <c r="K689" i="14"/>
  <c r="C42" i="10"/>
  <c r="E352" i="14"/>
  <c r="B55" i="11"/>
  <c r="C55" i="11"/>
  <c r="A55" i="11"/>
  <c r="E55" i="11"/>
  <c r="D55" i="11"/>
  <c r="F55" i="11"/>
  <c r="K462" i="14"/>
  <c r="E96" i="2"/>
  <c r="K143" i="14"/>
  <c r="A96" i="2"/>
  <c r="B96" i="2"/>
  <c r="C96" i="2"/>
  <c r="F96" i="2"/>
  <c r="D96" i="2"/>
  <c r="E558" i="14"/>
  <c r="I110" i="11"/>
  <c r="E517" i="14" s="1"/>
  <c r="E415" i="14"/>
  <c r="E63" i="14"/>
  <c r="E147" i="14"/>
  <c r="A86" i="2"/>
  <c r="C86" i="2"/>
  <c r="B86" i="2"/>
  <c r="K133" i="14"/>
  <c r="F86" i="2"/>
  <c r="E86" i="2"/>
  <c r="D86" i="2"/>
  <c r="E839" i="14"/>
  <c r="E304" i="14"/>
  <c r="F98" i="2"/>
  <c r="E98" i="2"/>
  <c r="B98" i="2"/>
  <c r="C98" i="2"/>
  <c r="K145" i="14"/>
  <c r="D98" i="2"/>
  <c r="A98" i="2"/>
  <c r="E807" i="14"/>
  <c r="E853" i="14"/>
  <c r="E537" i="14"/>
  <c r="E831" i="14"/>
  <c r="C91" i="5"/>
  <c r="A91" i="5"/>
  <c r="K858" i="14"/>
  <c r="B91" i="5"/>
  <c r="D91" i="5"/>
  <c r="F91" i="5"/>
  <c r="E91" i="5"/>
  <c r="E226" i="14"/>
  <c r="B73" i="11"/>
  <c r="K480" i="14"/>
  <c r="E73" i="11"/>
  <c r="D73" i="11"/>
  <c r="A73" i="11"/>
  <c r="C73" i="11"/>
  <c r="F73" i="11"/>
  <c r="E959" i="14"/>
  <c r="E687" i="14"/>
  <c r="K141" i="14"/>
  <c r="D94" i="2"/>
  <c r="B94" i="2"/>
  <c r="A94" i="2"/>
  <c r="E94" i="2"/>
  <c r="C94" i="2"/>
  <c r="F94" i="2"/>
  <c r="A91" i="3"/>
  <c r="C91" i="3"/>
  <c r="D91" i="3"/>
  <c r="F91" i="3"/>
  <c r="K378" i="14"/>
  <c r="E91" i="3"/>
  <c r="B91" i="3"/>
  <c r="E8" i="12"/>
  <c r="C8" i="12"/>
  <c r="K895" i="14"/>
  <c r="D8" i="12"/>
  <c r="O110" i="12"/>
  <c r="K997" i="14" s="1"/>
  <c r="F8" i="12"/>
  <c r="B8" i="12"/>
  <c r="A8" i="12"/>
  <c r="B25" i="4"/>
  <c r="D25" i="4"/>
  <c r="A25" i="4"/>
  <c r="K552" i="14"/>
  <c r="F25" i="4"/>
  <c r="E25" i="4"/>
  <c r="C25" i="4"/>
  <c r="F33" i="2"/>
  <c r="A33" i="2"/>
  <c r="K80" i="14"/>
  <c r="E33" i="2"/>
  <c r="D33" i="2"/>
  <c r="C33" i="2"/>
  <c r="B33" i="2"/>
  <c r="E435" i="14"/>
  <c r="A53" i="10"/>
  <c r="B53" i="10"/>
  <c r="F53" i="10"/>
  <c r="C53" i="10"/>
  <c r="K700" i="14"/>
  <c r="D53" i="10"/>
  <c r="E53" i="10"/>
  <c r="E254" i="14"/>
  <c r="A68" i="5"/>
  <c r="C68" i="5"/>
  <c r="E68" i="5"/>
  <c r="D68" i="5"/>
  <c r="K835" i="14"/>
  <c r="B68" i="5"/>
  <c r="F68" i="5"/>
  <c r="E189" i="14"/>
  <c r="E795" i="14"/>
  <c r="B33" i="9"/>
  <c r="F33" i="9"/>
  <c r="D33" i="9"/>
  <c r="K200" i="14"/>
  <c r="A33" i="9"/>
  <c r="C33" i="9"/>
  <c r="E33" i="9"/>
  <c r="E449" i="14"/>
  <c r="F81" i="5"/>
  <c r="K848" i="14"/>
  <c r="B81" i="5"/>
  <c r="E81" i="5"/>
  <c r="A81" i="5"/>
  <c r="D81" i="5"/>
  <c r="C81" i="5"/>
  <c r="E322" i="14"/>
  <c r="E490" i="14"/>
  <c r="E355" i="14"/>
  <c r="C58" i="9"/>
  <c r="D58" i="9"/>
  <c r="E58" i="9"/>
  <c r="F58" i="9"/>
  <c r="K225" i="14"/>
  <c r="B58" i="9"/>
  <c r="A58" i="9"/>
  <c r="E715" i="14"/>
  <c r="E676" i="14"/>
  <c r="E455" i="14"/>
  <c r="K859" i="14"/>
  <c r="A92" i="5"/>
  <c r="C92" i="5"/>
  <c r="E92" i="5"/>
  <c r="D92" i="5"/>
  <c r="F92" i="5"/>
  <c r="B92" i="5"/>
  <c r="E104" i="14"/>
  <c r="E575" i="14"/>
  <c r="E782" i="14"/>
  <c r="K320" i="14"/>
  <c r="D33" i="3"/>
  <c r="F33" i="3"/>
  <c r="E33" i="3"/>
  <c r="C33" i="3"/>
  <c r="B33" i="3"/>
  <c r="A33" i="3"/>
  <c r="E101" i="14"/>
  <c r="E106" i="9"/>
  <c r="A106" i="9"/>
  <c r="F106" i="9"/>
  <c r="D106" i="9"/>
  <c r="C106" i="9"/>
  <c r="K273" i="14"/>
  <c r="B106" i="9"/>
  <c r="E313" i="14"/>
  <c r="E250" i="14"/>
  <c r="E611" i="14"/>
  <c r="E477" i="14"/>
  <c r="E430" i="14"/>
  <c r="E99" i="12"/>
  <c r="B99" i="12"/>
  <c r="K986" i="14"/>
  <c r="A99" i="12"/>
  <c r="D99" i="12"/>
  <c r="C99" i="12"/>
  <c r="F99" i="12"/>
  <c r="E303" i="14"/>
  <c r="E792" i="14"/>
  <c r="A77" i="10"/>
  <c r="F77" i="10"/>
  <c r="E77" i="10"/>
  <c r="C77" i="10"/>
  <c r="D77" i="10"/>
  <c r="B77" i="10"/>
  <c r="K724" i="14"/>
  <c r="E965" i="14"/>
  <c r="E119" i="14"/>
  <c r="B70" i="10"/>
  <c r="A70" i="10"/>
  <c r="K717" i="14"/>
  <c r="E70" i="10"/>
  <c r="D70" i="10"/>
  <c r="F70" i="10"/>
  <c r="C70" i="10"/>
  <c r="E488" i="14"/>
  <c r="E613" i="14"/>
  <c r="B20" i="5"/>
  <c r="A20" i="5"/>
  <c r="K787" i="14"/>
  <c r="E20" i="5"/>
  <c r="C20" i="5"/>
  <c r="F20" i="5"/>
  <c r="D20" i="5"/>
  <c r="E248" i="14"/>
  <c r="F83" i="9"/>
  <c r="E83" i="9"/>
  <c r="C83" i="9"/>
  <c r="D83" i="9"/>
  <c r="A83" i="9"/>
  <c r="B83" i="9"/>
  <c r="K250" i="14"/>
  <c r="E344" i="14"/>
  <c r="E749" i="14"/>
  <c r="E627" i="14"/>
  <c r="E273" i="14"/>
  <c r="E351" i="14"/>
  <c r="E360" i="14"/>
  <c r="E233" i="14"/>
  <c r="E12" i="3"/>
  <c r="F12" i="3"/>
  <c r="D12" i="3"/>
  <c r="C12" i="3"/>
  <c r="A12" i="3"/>
  <c r="B12" i="3"/>
  <c r="K299" i="14"/>
  <c r="C87" i="11"/>
  <c r="A87" i="11"/>
  <c r="E87" i="11"/>
  <c r="B87" i="11"/>
  <c r="K494" i="14"/>
  <c r="F87" i="11"/>
  <c r="D87" i="11"/>
  <c r="B73" i="4"/>
  <c r="E73" i="4"/>
  <c r="K600" i="14"/>
  <c r="D73" i="4"/>
  <c r="C73" i="4"/>
  <c r="F73" i="4"/>
  <c r="A73" i="4"/>
  <c r="E927" i="14"/>
  <c r="E445" i="14"/>
  <c r="E569" i="14"/>
  <c r="E796" i="14"/>
  <c r="E940" i="14"/>
  <c r="E191" i="14"/>
  <c r="B51" i="11"/>
  <c r="E51" i="11"/>
  <c r="A51" i="11"/>
  <c r="K458" i="14"/>
  <c r="F51" i="11"/>
  <c r="C51" i="11"/>
  <c r="D51" i="11"/>
  <c r="A68" i="10"/>
  <c r="F68" i="10"/>
  <c r="K715" i="14"/>
  <c r="C68" i="10"/>
  <c r="B68" i="10"/>
  <c r="E68" i="10"/>
  <c r="D68" i="10"/>
  <c r="F34" i="11"/>
  <c r="D34" i="11"/>
  <c r="A34" i="11"/>
  <c r="K441" i="14"/>
  <c r="C34" i="11"/>
  <c r="B34" i="11"/>
  <c r="E34" i="11"/>
  <c r="A43" i="4"/>
  <c r="B43" i="4"/>
  <c r="D43" i="4"/>
  <c r="C43" i="4"/>
  <c r="F43" i="4"/>
  <c r="K570" i="14"/>
  <c r="E43" i="4"/>
  <c r="D98" i="5"/>
  <c r="C98" i="5"/>
  <c r="K865" i="14"/>
  <c r="A98" i="5"/>
  <c r="E98" i="5"/>
  <c r="B98" i="5"/>
  <c r="F98" i="5"/>
  <c r="E443" i="14"/>
  <c r="D86" i="5"/>
  <c r="C86" i="5"/>
  <c r="A86" i="5"/>
  <c r="F86" i="5"/>
  <c r="B86" i="5"/>
  <c r="K853" i="14"/>
  <c r="E86" i="5"/>
  <c r="B88" i="12"/>
  <c r="F88" i="12"/>
  <c r="D88" i="12"/>
  <c r="E88" i="12"/>
  <c r="A88" i="12"/>
  <c r="C88" i="12"/>
  <c r="K975" i="14"/>
  <c r="E383" i="14"/>
  <c r="E718" i="14"/>
  <c r="E470" i="14"/>
  <c r="F16" i="9"/>
  <c r="D16" i="9"/>
  <c r="B16" i="9"/>
  <c r="E16" i="9"/>
  <c r="A16" i="9"/>
  <c r="C16" i="9"/>
  <c r="K183" i="14"/>
  <c r="E800" i="14"/>
  <c r="E340" i="14"/>
  <c r="E871" i="14"/>
  <c r="A100" i="2"/>
  <c r="D100" i="2"/>
  <c r="B100" i="2"/>
  <c r="C100" i="2"/>
  <c r="E100" i="2"/>
  <c r="K147" i="14"/>
  <c r="F100" i="2"/>
  <c r="E106" i="14"/>
  <c r="E93" i="3"/>
  <c r="K380" i="14"/>
  <c r="C93" i="3"/>
  <c r="A93" i="3"/>
  <c r="B93" i="3"/>
  <c r="F93" i="3"/>
  <c r="D93" i="3"/>
  <c r="E450" i="14"/>
  <c r="I111" i="5"/>
  <c r="E878" i="14" s="1"/>
  <c r="E776" i="14"/>
  <c r="E202" i="14"/>
  <c r="E562" i="14"/>
  <c r="E379" i="14"/>
  <c r="E61" i="14"/>
  <c r="E544" i="14"/>
  <c r="F21" i="11"/>
  <c r="K428" i="14"/>
  <c r="B21" i="11"/>
  <c r="C21" i="11"/>
  <c r="E21" i="11"/>
  <c r="A21" i="11"/>
  <c r="D21" i="11"/>
  <c r="E96" i="14"/>
  <c r="C71" i="5"/>
  <c r="D71" i="5"/>
  <c r="A71" i="5"/>
  <c r="F71" i="5"/>
  <c r="K838" i="14"/>
  <c r="E71" i="5"/>
  <c r="B71" i="5"/>
  <c r="E311" i="14"/>
  <c r="E686" i="14"/>
  <c r="E314" i="14"/>
  <c r="E307" i="14"/>
  <c r="A19" i="10"/>
  <c r="K666" i="14"/>
  <c r="F19" i="10"/>
  <c r="B19" i="10"/>
  <c r="D19" i="10"/>
  <c r="E19" i="10"/>
  <c r="C19" i="10"/>
  <c r="E615" i="14"/>
  <c r="F45" i="11"/>
  <c r="D45" i="11"/>
  <c r="A45" i="11"/>
  <c r="C45" i="11"/>
  <c r="K452" i="14"/>
  <c r="B45" i="11"/>
  <c r="E45" i="11"/>
  <c r="E318" i="14"/>
  <c r="D102" i="9"/>
  <c r="E102" i="9"/>
  <c r="K269" i="14"/>
  <c r="C102" i="9"/>
  <c r="A102" i="9"/>
  <c r="F102" i="9"/>
  <c r="B102" i="9"/>
  <c r="B70" i="9"/>
  <c r="D70" i="9"/>
  <c r="E70" i="9"/>
  <c r="F70" i="9"/>
  <c r="K237" i="14"/>
  <c r="C70" i="9"/>
  <c r="A70" i="9"/>
  <c r="C15" i="4"/>
  <c r="E15" i="4"/>
  <c r="D15" i="4"/>
  <c r="F15" i="4"/>
  <c r="K542" i="14"/>
  <c r="A15" i="4"/>
  <c r="B15" i="4"/>
  <c r="D76" i="9"/>
  <c r="E76" i="9"/>
  <c r="B76" i="9"/>
  <c r="K243" i="14"/>
  <c r="A76" i="9"/>
  <c r="F76" i="9"/>
  <c r="C76" i="9"/>
  <c r="E963" i="14"/>
  <c r="E631" i="14"/>
  <c r="E483" i="14"/>
  <c r="B105" i="3"/>
  <c r="F105" i="3"/>
  <c r="K392" i="14"/>
  <c r="C105" i="3"/>
  <c r="A105" i="3"/>
  <c r="D105" i="3"/>
  <c r="E105" i="3"/>
  <c r="K207" i="14"/>
  <c r="B40" i="9"/>
  <c r="F40" i="9"/>
  <c r="A40" i="9"/>
  <c r="C40" i="9"/>
  <c r="D40" i="9"/>
  <c r="E40" i="9"/>
  <c r="E983" i="14"/>
  <c r="F59" i="9"/>
  <c r="A59" i="9"/>
  <c r="K226" i="14"/>
  <c r="B59" i="9"/>
  <c r="D59" i="9"/>
  <c r="C59" i="9"/>
  <c r="E59" i="9"/>
  <c r="D70" i="11"/>
  <c r="C70" i="11"/>
  <c r="B70" i="11"/>
  <c r="K477" i="14"/>
  <c r="F70" i="11"/>
  <c r="E70" i="11"/>
  <c r="A70" i="11"/>
  <c r="D80" i="12"/>
  <c r="B80" i="12"/>
  <c r="K967" i="14"/>
  <c r="F80" i="12"/>
  <c r="A80" i="12"/>
  <c r="C80" i="12"/>
  <c r="E80" i="12"/>
  <c r="E629" i="14"/>
  <c r="E305" i="14"/>
  <c r="E777" i="14"/>
  <c r="E376" i="14"/>
  <c r="E95" i="14"/>
  <c r="K105" i="14"/>
  <c r="F58" i="2"/>
  <c r="C58" i="2"/>
  <c r="E58" i="2"/>
  <c r="B58" i="2"/>
  <c r="D58" i="2"/>
  <c r="A58" i="2"/>
  <c r="F50" i="2"/>
  <c r="E50" i="2"/>
  <c r="B50" i="2"/>
  <c r="C50" i="2"/>
  <c r="A50" i="2"/>
  <c r="D50" i="2"/>
  <c r="K97" i="14"/>
  <c r="D50" i="4"/>
  <c r="A50" i="4"/>
  <c r="K577" i="14"/>
  <c r="B50" i="4"/>
  <c r="C50" i="4"/>
  <c r="F50" i="4"/>
  <c r="E50" i="4"/>
  <c r="B79" i="5"/>
  <c r="A79" i="5"/>
  <c r="K846" i="14"/>
  <c r="D79" i="5"/>
  <c r="F79" i="5"/>
  <c r="E79" i="5"/>
  <c r="C79" i="5"/>
  <c r="E786" i="14"/>
  <c r="E359" i="14"/>
  <c r="E308" i="14"/>
  <c r="C53" i="2"/>
  <c r="D53" i="2"/>
  <c r="A53" i="2"/>
  <c r="K100" i="14"/>
  <c r="B53" i="2"/>
  <c r="E53" i="2"/>
  <c r="F53" i="2"/>
  <c r="E378" i="14"/>
  <c r="E667" i="14"/>
  <c r="E92" i="10"/>
  <c r="D92" i="10"/>
  <c r="A92" i="10"/>
  <c r="F92" i="10"/>
  <c r="K739" i="14"/>
  <c r="B92" i="10"/>
  <c r="C92" i="10"/>
  <c r="A36" i="11"/>
  <c r="F36" i="11"/>
  <c r="B36" i="11"/>
  <c r="C36" i="11"/>
  <c r="D36" i="11"/>
  <c r="E36" i="11"/>
  <c r="K443" i="14"/>
  <c r="E365" i="14"/>
  <c r="E390" i="14"/>
  <c r="E25" i="5"/>
  <c r="B25" i="5"/>
  <c r="K792" i="14"/>
  <c r="A25" i="5"/>
  <c r="D25" i="5"/>
  <c r="C25" i="5"/>
  <c r="F25" i="5"/>
  <c r="B70" i="3"/>
  <c r="D70" i="3"/>
  <c r="E70" i="3"/>
  <c r="F70" i="3"/>
  <c r="A70" i="3"/>
  <c r="K357" i="14"/>
  <c r="C70" i="3"/>
  <c r="E315" i="14"/>
  <c r="E94" i="14"/>
  <c r="B59" i="4"/>
  <c r="D59" i="4"/>
  <c r="E59" i="4"/>
  <c r="C59" i="4"/>
  <c r="K586" i="14"/>
  <c r="F59" i="4"/>
  <c r="A59" i="4"/>
  <c r="A87" i="9"/>
  <c r="D87" i="9"/>
  <c r="B87" i="9"/>
  <c r="F87" i="9"/>
  <c r="K254" i="14"/>
  <c r="E87" i="9"/>
  <c r="C87" i="9"/>
  <c r="E54" i="5"/>
  <c r="C54" i="5"/>
  <c r="K821" i="14"/>
  <c r="B54" i="5"/>
  <c r="A54" i="5"/>
  <c r="D54" i="5"/>
  <c r="F54" i="5"/>
  <c r="E856" i="14"/>
  <c r="K568" i="14"/>
  <c r="E41" i="4"/>
  <c r="D41" i="4"/>
  <c r="F41" i="4"/>
  <c r="A41" i="4"/>
  <c r="B41" i="4"/>
  <c r="C41" i="4"/>
  <c r="E64" i="10"/>
  <c r="F64" i="10"/>
  <c r="B64" i="10"/>
  <c r="K711" i="14"/>
  <c r="A64" i="10"/>
  <c r="D64" i="10"/>
  <c r="C64" i="10"/>
  <c r="B22" i="12"/>
  <c r="F22" i="12"/>
  <c r="K909" i="14"/>
  <c r="A22" i="12"/>
  <c r="D22" i="12"/>
  <c r="E22" i="12"/>
  <c r="C22" i="12"/>
  <c r="E87" i="14"/>
  <c r="K854" i="14"/>
  <c r="F87" i="5"/>
  <c r="B87" i="5"/>
  <c r="A87" i="5"/>
  <c r="C87" i="5"/>
  <c r="D87" i="5"/>
  <c r="E87" i="5"/>
  <c r="E696" i="14"/>
  <c r="A21" i="3"/>
  <c r="D21" i="3"/>
  <c r="K308" i="14"/>
  <c r="B21" i="3"/>
  <c r="E21" i="3"/>
  <c r="F21" i="3"/>
  <c r="C21" i="3"/>
  <c r="F74" i="2"/>
  <c r="A74" i="2"/>
  <c r="K121" i="14"/>
  <c r="B74" i="2"/>
  <c r="E74" i="2"/>
  <c r="C74" i="2"/>
  <c r="D74" i="2"/>
  <c r="B78" i="12"/>
  <c r="A78" i="12"/>
  <c r="K965" i="14"/>
  <c r="C78" i="12"/>
  <c r="D78" i="12"/>
  <c r="E78" i="12"/>
  <c r="F78" i="12"/>
  <c r="K571" i="14"/>
  <c r="B44" i="4"/>
  <c r="D44" i="4"/>
  <c r="F44" i="4"/>
  <c r="A44" i="4"/>
  <c r="E44" i="4"/>
  <c r="C44" i="4"/>
  <c r="D39" i="11"/>
  <c r="C39" i="11"/>
  <c r="B39" i="11"/>
  <c r="K446" i="14"/>
  <c r="F39" i="11"/>
  <c r="A39" i="11"/>
  <c r="E39" i="11"/>
  <c r="A89" i="2"/>
  <c r="C89" i="2"/>
  <c r="B89" i="2"/>
  <c r="K136" i="14"/>
  <c r="E89" i="2"/>
  <c r="F89" i="2"/>
  <c r="D89" i="2"/>
  <c r="E833" i="14"/>
  <c r="E679" i="14"/>
  <c r="E489" i="14"/>
  <c r="E485" i="14"/>
  <c r="E843" i="14"/>
  <c r="E180" i="14"/>
  <c r="E237" i="14"/>
  <c r="E550" i="14"/>
  <c r="D40" i="3"/>
  <c r="K327" i="14"/>
  <c r="F40" i="3"/>
  <c r="E40" i="3"/>
  <c r="C40" i="3"/>
  <c r="B40" i="3"/>
  <c r="A40" i="3"/>
  <c r="E146" i="14"/>
  <c r="E917" i="14"/>
  <c r="D17" i="5"/>
  <c r="E17" i="5"/>
  <c r="B17" i="5"/>
  <c r="A17" i="5"/>
  <c r="C17" i="5"/>
  <c r="K784" i="14"/>
  <c r="F17" i="5"/>
  <c r="K512" i="14"/>
  <c r="C105" i="11"/>
  <c r="F105" i="11"/>
  <c r="A105" i="11"/>
  <c r="E105" i="11"/>
  <c r="D105" i="11"/>
  <c r="B105" i="11"/>
  <c r="F40" i="11"/>
  <c r="D40" i="11"/>
  <c r="B40" i="11"/>
  <c r="C40" i="11"/>
  <c r="E40" i="11"/>
  <c r="K447" i="14"/>
  <c r="A40" i="11"/>
  <c r="A61" i="9"/>
  <c r="K228" i="14"/>
  <c r="C61" i="9"/>
  <c r="F61" i="9"/>
  <c r="D61" i="9"/>
  <c r="B61" i="9"/>
  <c r="E61" i="9"/>
  <c r="E68" i="3"/>
  <c r="A68" i="3"/>
  <c r="C68" i="3"/>
  <c r="B68" i="3"/>
  <c r="F68" i="3"/>
  <c r="K355" i="14"/>
  <c r="D68" i="3"/>
  <c r="C38" i="9"/>
  <c r="E38" i="9"/>
  <c r="K205" i="14"/>
  <c r="F38" i="9"/>
  <c r="B38" i="9"/>
  <c r="A38" i="9"/>
  <c r="D38" i="9"/>
  <c r="A50" i="3"/>
  <c r="D50" i="3"/>
  <c r="C50" i="3"/>
  <c r="B50" i="3"/>
  <c r="K337" i="14"/>
  <c r="E50" i="3"/>
  <c r="F50" i="3"/>
  <c r="B60" i="3"/>
  <c r="F60" i="3"/>
  <c r="E60" i="3"/>
  <c r="K347" i="14"/>
  <c r="D60" i="3"/>
  <c r="C60" i="3"/>
  <c r="A60" i="3"/>
  <c r="E425" i="14"/>
  <c r="E599" i="14"/>
  <c r="F49" i="2"/>
  <c r="A49" i="2"/>
  <c r="E49" i="2"/>
  <c r="D49" i="2"/>
  <c r="K96" i="14"/>
  <c r="B49" i="2"/>
  <c r="C49" i="2"/>
  <c r="F73" i="9"/>
  <c r="A73" i="9"/>
  <c r="C73" i="9"/>
  <c r="E73" i="9"/>
  <c r="K240" i="14"/>
  <c r="D73" i="9"/>
  <c r="B73" i="9"/>
  <c r="F63" i="3"/>
  <c r="B63" i="3"/>
  <c r="K350" i="14"/>
  <c r="D63" i="3"/>
  <c r="E63" i="3"/>
  <c r="C63" i="3"/>
  <c r="A63" i="3"/>
  <c r="E703" i="14"/>
  <c r="E261" i="14"/>
  <c r="E502" i="14"/>
  <c r="K696" i="14"/>
  <c r="D49" i="10"/>
  <c r="C49" i="10"/>
  <c r="B49" i="10"/>
  <c r="E49" i="10"/>
  <c r="A49" i="10"/>
  <c r="F49" i="10"/>
  <c r="K450" i="14"/>
  <c r="C43" i="11"/>
  <c r="E43" i="11"/>
  <c r="D43" i="11"/>
  <c r="F43" i="11"/>
  <c r="B43" i="11"/>
  <c r="A43" i="11"/>
  <c r="I109" i="2"/>
  <c r="E156" i="14" s="1"/>
  <c r="E54" i="14"/>
  <c r="E814" i="14"/>
  <c r="A76" i="2"/>
  <c r="B76" i="2"/>
  <c r="D76" i="2"/>
  <c r="E76" i="2"/>
  <c r="C76" i="2"/>
  <c r="K123" i="14"/>
  <c r="F76" i="2"/>
  <c r="B65" i="2"/>
  <c r="E65" i="2"/>
  <c r="A65" i="2"/>
  <c r="K112" i="14"/>
  <c r="D65" i="2"/>
  <c r="C65" i="2"/>
  <c r="F65" i="2"/>
  <c r="K59" i="14"/>
  <c r="E12" i="2"/>
  <c r="F12" i="2"/>
  <c r="C12" i="2"/>
  <c r="D12" i="2"/>
  <c r="B12" i="2"/>
  <c r="A12" i="2"/>
  <c r="D99" i="3"/>
  <c r="K386" i="14"/>
  <c r="A99" i="3"/>
  <c r="B99" i="3"/>
  <c r="F99" i="3"/>
  <c r="E99" i="3"/>
  <c r="C99" i="3"/>
  <c r="E334" i="14"/>
  <c r="K87" i="14"/>
  <c r="A40" i="2"/>
  <c r="E40" i="2"/>
  <c r="D40" i="2"/>
  <c r="F40" i="2"/>
  <c r="C40" i="2"/>
  <c r="B40" i="2"/>
  <c r="E212" i="14"/>
  <c r="I111" i="9"/>
  <c r="E278" i="14" s="1"/>
  <c r="E176" i="14"/>
  <c r="E57" i="14"/>
  <c r="B31" i="10"/>
  <c r="C31" i="10"/>
  <c r="D31" i="10"/>
  <c r="E31" i="10"/>
  <c r="F31" i="10"/>
  <c r="A31" i="10"/>
  <c r="K678" i="14"/>
  <c r="E606" i="14"/>
  <c r="E81" i="11"/>
  <c r="K488" i="14"/>
  <c r="B81" i="11"/>
  <c r="F81" i="11"/>
  <c r="D81" i="11"/>
  <c r="C81" i="11"/>
  <c r="A81" i="11"/>
  <c r="K537" i="14"/>
  <c r="F10" i="4"/>
  <c r="C10" i="4"/>
  <c r="B10" i="4"/>
  <c r="D10" i="4"/>
  <c r="E10" i="4"/>
  <c r="A10" i="4"/>
  <c r="E70" i="14"/>
  <c r="B47" i="9"/>
  <c r="E47" i="9"/>
  <c r="D47" i="9"/>
  <c r="C47" i="9"/>
  <c r="A47" i="9"/>
  <c r="K214" i="14"/>
  <c r="F47" i="9"/>
  <c r="F61" i="5"/>
  <c r="A61" i="5"/>
  <c r="D61" i="5"/>
  <c r="K828" i="14"/>
  <c r="B61" i="5"/>
  <c r="E61" i="5"/>
  <c r="C61" i="5"/>
  <c r="E139" i="14"/>
  <c r="B95" i="9"/>
  <c r="E95" i="9"/>
  <c r="F95" i="9"/>
  <c r="C95" i="9"/>
  <c r="D95" i="9"/>
  <c r="A95" i="9"/>
  <c r="K262" i="14"/>
  <c r="F86" i="10"/>
  <c r="D86" i="10"/>
  <c r="C86" i="10"/>
  <c r="B86" i="10"/>
  <c r="A86" i="10"/>
  <c r="E86" i="10"/>
  <c r="K733" i="14"/>
  <c r="K194" i="14"/>
  <c r="C27" i="9"/>
  <c r="A27" i="9"/>
  <c r="D27" i="9"/>
  <c r="F27" i="9"/>
  <c r="E27" i="9"/>
  <c r="B27" i="9"/>
  <c r="E325" i="14"/>
  <c r="E39" i="4"/>
  <c r="K566" i="14"/>
  <c r="B39" i="4"/>
  <c r="D39" i="4"/>
  <c r="C39" i="4"/>
  <c r="A39" i="4"/>
  <c r="F39" i="4"/>
  <c r="E421" i="14"/>
  <c r="C57" i="4"/>
  <c r="A57" i="4"/>
  <c r="B57" i="4"/>
  <c r="F57" i="4"/>
  <c r="K584" i="14"/>
  <c r="D57" i="4"/>
  <c r="E57" i="4"/>
  <c r="E444" i="14"/>
  <c r="E992" i="14"/>
  <c r="A93" i="11"/>
  <c r="B93" i="11"/>
  <c r="E93" i="11"/>
  <c r="F93" i="11"/>
  <c r="K500" i="14"/>
  <c r="C93" i="11"/>
  <c r="D93" i="11"/>
  <c r="C85" i="10"/>
  <c r="B85" i="10"/>
  <c r="D85" i="10"/>
  <c r="A85" i="10"/>
  <c r="K732" i="14"/>
  <c r="F85" i="10"/>
  <c r="E85" i="10"/>
  <c r="E733" i="14"/>
  <c r="E91" i="14"/>
  <c r="E697" i="14"/>
  <c r="A58" i="5"/>
  <c r="E58" i="5"/>
  <c r="K825" i="14"/>
  <c r="C58" i="5"/>
  <c r="F58" i="5"/>
  <c r="D58" i="5"/>
  <c r="B58" i="5"/>
  <c r="E982" i="14"/>
  <c r="C60" i="9"/>
  <c r="B60" i="9"/>
  <c r="D60" i="9"/>
  <c r="K227" i="14"/>
  <c r="E60" i="9"/>
  <c r="A60" i="9"/>
  <c r="F60" i="9"/>
  <c r="E227" i="14"/>
  <c r="C31" i="2"/>
  <c r="K78" i="14"/>
  <c r="F31" i="2"/>
  <c r="B31" i="2"/>
  <c r="D31" i="2"/>
  <c r="A31" i="2"/>
  <c r="E31" i="2"/>
  <c r="E942" i="14"/>
  <c r="D38" i="4"/>
  <c r="B38" i="4"/>
  <c r="E38" i="4"/>
  <c r="K565" i="14"/>
  <c r="F38" i="4"/>
  <c r="A38" i="4"/>
  <c r="C38" i="4"/>
  <c r="E911" i="14"/>
  <c r="E899" i="14"/>
  <c r="E901" i="14"/>
  <c r="E349" i="14"/>
  <c r="B90" i="11"/>
  <c r="F90" i="11"/>
  <c r="A90" i="11"/>
  <c r="E90" i="11"/>
  <c r="C90" i="11"/>
  <c r="K497" i="14"/>
  <c r="D90" i="11"/>
  <c r="F102" i="5"/>
  <c r="B102" i="5"/>
  <c r="E102" i="5"/>
  <c r="D102" i="5"/>
  <c r="A102" i="5"/>
  <c r="C102" i="5"/>
  <c r="K869" i="14"/>
  <c r="B55" i="5"/>
  <c r="E55" i="5"/>
  <c r="F55" i="5"/>
  <c r="K822" i="14"/>
  <c r="C55" i="5"/>
  <c r="A55" i="5"/>
  <c r="D55" i="5"/>
  <c r="A40" i="12"/>
  <c r="F40" i="12"/>
  <c r="E40" i="12"/>
  <c r="C40" i="12"/>
  <c r="K927" i="14"/>
  <c r="D40" i="12"/>
  <c r="B40" i="12"/>
  <c r="E423" i="14"/>
  <c r="F8" i="9"/>
  <c r="K175" i="14"/>
  <c r="A8" i="9"/>
  <c r="B8" i="9"/>
  <c r="D8" i="9"/>
  <c r="O110" i="9"/>
  <c r="K277" i="14" s="1"/>
  <c r="E8" i="9"/>
  <c r="C8" i="9"/>
  <c r="K464" i="14"/>
  <c r="E57" i="11"/>
  <c r="D57" i="11"/>
  <c r="B57" i="11"/>
  <c r="A57" i="11"/>
  <c r="F57" i="11"/>
  <c r="C57" i="11"/>
  <c r="E681" i="14"/>
  <c r="B17" i="11"/>
  <c r="A17" i="11"/>
  <c r="D17" i="11"/>
  <c r="C17" i="11"/>
  <c r="E17" i="11"/>
  <c r="F17" i="11"/>
  <c r="K424" i="14"/>
  <c r="D38" i="2"/>
  <c r="B38" i="2"/>
  <c r="F38" i="2"/>
  <c r="C38" i="2"/>
  <c r="K85" i="14"/>
  <c r="E38" i="2"/>
  <c r="A38" i="2"/>
  <c r="E713" i="14"/>
  <c r="C70" i="5"/>
  <c r="F70" i="5"/>
  <c r="E70" i="5"/>
  <c r="K837" i="14"/>
  <c r="A70" i="5"/>
  <c r="D70" i="5"/>
  <c r="B70" i="5"/>
  <c r="E510" i="14"/>
  <c r="A77" i="3"/>
  <c r="F77" i="3"/>
  <c r="C77" i="3"/>
  <c r="E77" i="3"/>
  <c r="K364" i="14"/>
  <c r="B77" i="3"/>
  <c r="D77" i="3"/>
  <c r="B8" i="2"/>
  <c r="C8" i="2"/>
  <c r="D8" i="2"/>
  <c r="E8" i="2"/>
  <c r="O110" i="2"/>
  <c r="K157" i="14" s="1"/>
  <c r="F8" i="2"/>
  <c r="K55" i="14"/>
  <c r="A8" i="2"/>
  <c r="C94" i="10"/>
  <c r="D94" i="10"/>
  <c r="E94" i="10"/>
  <c r="A94" i="10"/>
  <c r="B94" i="10"/>
  <c r="F94" i="10"/>
  <c r="K741" i="14"/>
  <c r="E654" i="14"/>
  <c r="I109" i="10"/>
  <c r="E756" i="14" s="1"/>
  <c r="E448" i="14"/>
  <c r="E926" i="14"/>
  <c r="E818" i="14"/>
  <c r="E242" i="14"/>
  <c r="E117" i="14"/>
  <c r="B76" i="3"/>
  <c r="E76" i="3"/>
  <c r="A76" i="3"/>
  <c r="K363" i="14"/>
  <c r="C76" i="3"/>
  <c r="D76" i="3"/>
  <c r="F76" i="3"/>
  <c r="E671" i="14"/>
  <c r="E969" i="14"/>
  <c r="E719" i="14"/>
  <c r="E802" i="14"/>
  <c r="E536" i="14"/>
  <c r="I111" i="4"/>
  <c r="E638" i="14" s="1"/>
  <c r="F7" i="5"/>
  <c r="B7" i="5"/>
  <c r="D7" i="5"/>
  <c r="E7" i="5"/>
  <c r="C7" i="5"/>
  <c r="K774" i="14"/>
  <c r="A7" i="5"/>
  <c r="O109" i="5"/>
  <c r="K876" i="14" s="1"/>
  <c r="E789" i="14"/>
  <c r="D91" i="2"/>
  <c r="A91" i="2"/>
  <c r="K138" i="14"/>
  <c r="C91" i="2"/>
  <c r="B91" i="2"/>
  <c r="E91" i="2"/>
  <c r="F91" i="2"/>
  <c r="F79" i="4"/>
  <c r="K606" i="14"/>
  <c r="C79" i="4"/>
  <c r="D79" i="4"/>
  <c r="B79" i="4"/>
  <c r="E79" i="4"/>
  <c r="A79" i="4"/>
  <c r="C103" i="4"/>
  <c r="A103" i="4"/>
  <c r="F103" i="4"/>
  <c r="D103" i="4"/>
  <c r="K630" i="14"/>
  <c r="E103" i="4"/>
  <c r="B103" i="4"/>
  <c r="D12" i="10"/>
  <c r="C12" i="10"/>
  <c r="B12" i="10"/>
  <c r="A12" i="10"/>
  <c r="E12" i="10"/>
  <c r="K659" i="14"/>
  <c r="F12" i="10"/>
  <c r="E75" i="10"/>
  <c r="C75" i="10"/>
  <c r="A75" i="10"/>
  <c r="F75" i="10"/>
  <c r="D75" i="10"/>
  <c r="B75" i="10"/>
  <c r="K722" i="14"/>
  <c r="E368" i="14"/>
  <c r="E366" i="14"/>
  <c r="C56" i="2"/>
  <c r="B56" i="2"/>
  <c r="E56" i="2"/>
  <c r="A56" i="2"/>
  <c r="F56" i="2"/>
  <c r="D56" i="2"/>
  <c r="K103" i="14"/>
  <c r="I111" i="3"/>
  <c r="E398" i="14" s="1"/>
  <c r="E296" i="14"/>
  <c r="E228" i="14"/>
  <c r="E582" i="14"/>
  <c r="E865" i="14"/>
  <c r="E603" i="14"/>
  <c r="K827" i="14"/>
  <c r="B60" i="5"/>
  <c r="F60" i="5"/>
  <c r="E60" i="5"/>
  <c r="C60" i="5"/>
  <c r="A60" i="5"/>
  <c r="D60" i="5"/>
  <c r="E73" i="14"/>
  <c r="E207" i="14"/>
  <c r="C46" i="10"/>
  <c r="K693" i="14"/>
  <c r="F46" i="10"/>
  <c r="D46" i="10"/>
  <c r="A46" i="10"/>
  <c r="E46" i="10"/>
  <c r="B46" i="10"/>
  <c r="E808" i="14"/>
  <c r="E683" i="14"/>
  <c r="A67" i="9"/>
  <c r="C67" i="9"/>
  <c r="B67" i="9"/>
  <c r="E67" i="9"/>
  <c r="D67" i="9"/>
  <c r="F67" i="9"/>
  <c r="K234" i="14"/>
  <c r="D52" i="5"/>
  <c r="B52" i="5"/>
  <c r="A52" i="5"/>
  <c r="E52" i="5"/>
  <c r="K819" i="14"/>
  <c r="F52" i="5"/>
  <c r="C52" i="5"/>
  <c r="F81" i="2"/>
  <c r="A81" i="2"/>
  <c r="B81" i="2"/>
  <c r="K128" i="14"/>
  <c r="C81" i="2"/>
  <c r="E81" i="2"/>
  <c r="D81" i="2"/>
  <c r="E816" i="14"/>
  <c r="E182" i="14"/>
  <c r="K197" i="14"/>
  <c r="D30" i="9"/>
  <c r="E30" i="9"/>
  <c r="C30" i="9"/>
  <c r="B30" i="9"/>
  <c r="A30" i="9"/>
  <c r="F30" i="9"/>
  <c r="E977" i="14"/>
  <c r="E181" i="14"/>
  <c r="E55" i="14"/>
  <c r="I110" i="2"/>
  <c r="E157" i="14" s="1"/>
  <c r="E125" i="14"/>
  <c r="K863" i="14"/>
  <c r="B96" i="5"/>
  <c r="C96" i="5"/>
  <c r="D96" i="5"/>
  <c r="A96" i="5"/>
  <c r="F96" i="5"/>
  <c r="E96" i="5"/>
  <c r="D69" i="10"/>
  <c r="B69" i="10"/>
  <c r="F69" i="10"/>
  <c r="A69" i="10"/>
  <c r="E69" i="10"/>
  <c r="C69" i="10"/>
  <c r="K716" i="14"/>
  <c r="F55" i="4"/>
  <c r="A55" i="4"/>
  <c r="C55" i="4"/>
  <c r="E55" i="4"/>
  <c r="B55" i="4"/>
  <c r="K582" i="14"/>
  <c r="D55" i="4"/>
  <c r="D100" i="4"/>
  <c r="A100" i="4"/>
  <c r="C100" i="4"/>
  <c r="B100" i="4"/>
  <c r="F100" i="4"/>
  <c r="K627" i="14"/>
  <c r="E100" i="4"/>
  <c r="E571" i="14"/>
  <c r="E495" i="14"/>
  <c r="E452" i="14"/>
  <c r="C67" i="2"/>
  <c r="K114" i="14"/>
  <c r="D67" i="2"/>
  <c r="E67" i="2"/>
  <c r="A67" i="2"/>
  <c r="B67" i="2"/>
  <c r="F67" i="2"/>
  <c r="E468" i="14"/>
  <c r="K665" i="14"/>
  <c r="C18" i="10"/>
  <c r="D18" i="10"/>
  <c r="E18" i="10"/>
  <c r="F18" i="10"/>
  <c r="A18" i="10"/>
  <c r="B18" i="10"/>
  <c r="E95" i="10"/>
  <c r="C95" i="10"/>
  <c r="D95" i="10"/>
  <c r="F95" i="10"/>
  <c r="K742" i="14"/>
  <c r="B95" i="10"/>
  <c r="A95" i="10"/>
  <c r="E931" i="14"/>
  <c r="K135" i="14"/>
  <c r="F88" i="2"/>
  <c r="B88" i="2"/>
  <c r="A88" i="2"/>
  <c r="E88" i="2"/>
  <c r="D88" i="2"/>
  <c r="C88" i="2"/>
  <c r="E16" i="2"/>
  <c r="C16" i="2"/>
  <c r="K63" i="14"/>
  <c r="F16" i="2"/>
  <c r="B16" i="2"/>
  <c r="A16" i="2"/>
  <c r="D16" i="2"/>
  <c r="E24" i="3"/>
  <c r="K311" i="14"/>
  <c r="A24" i="3"/>
  <c r="B24" i="3"/>
  <c r="C24" i="3"/>
  <c r="D24" i="3"/>
  <c r="F24" i="3"/>
  <c r="E714" i="14"/>
  <c r="D31" i="11"/>
  <c r="B31" i="11"/>
  <c r="E31" i="11"/>
  <c r="K438" i="14"/>
  <c r="C31" i="11"/>
  <c r="F31" i="11"/>
  <c r="A31" i="11"/>
  <c r="E674" i="14"/>
  <c r="F87" i="2"/>
  <c r="E87" i="2"/>
  <c r="K134" i="14"/>
  <c r="D87" i="2"/>
  <c r="C87" i="2"/>
  <c r="A87" i="2"/>
  <c r="B87" i="2"/>
  <c r="F89" i="11"/>
  <c r="A89" i="11"/>
  <c r="D89" i="11"/>
  <c r="B89" i="11"/>
  <c r="E89" i="11"/>
  <c r="C89" i="11"/>
  <c r="K496" i="14"/>
  <c r="E236" i="14"/>
  <c r="E936" i="14"/>
  <c r="E961" i="14"/>
  <c r="C64" i="4"/>
  <c r="A64" i="4"/>
  <c r="D64" i="4"/>
  <c r="B64" i="4"/>
  <c r="E64" i="4"/>
  <c r="K591" i="14"/>
  <c r="F64" i="4"/>
  <c r="E437" i="14"/>
  <c r="D28" i="9"/>
  <c r="C28" i="9"/>
  <c r="A28" i="9"/>
  <c r="B28" i="9"/>
  <c r="E28" i="9"/>
  <c r="K195" i="14"/>
  <c r="F28" i="9"/>
  <c r="E151" i="14"/>
  <c r="E834" i="14"/>
  <c r="E342" i="14"/>
  <c r="E750" i="14"/>
  <c r="E268" i="14"/>
  <c r="K901" i="14"/>
  <c r="A14" i="12"/>
  <c r="E14" i="12"/>
  <c r="F14" i="12"/>
  <c r="D14" i="12"/>
  <c r="B14" i="12"/>
  <c r="C14" i="12"/>
  <c r="B54" i="10"/>
  <c r="A54" i="10"/>
  <c r="E54" i="10"/>
  <c r="C54" i="10"/>
  <c r="K701" i="14"/>
  <c r="F54" i="10"/>
  <c r="D54" i="10"/>
  <c r="E664" i="14"/>
  <c r="E387" i="14"/>
  <c r="E86" i="14"/>
  <c r="E198" i="14"/>
  <c r="E958" i="14"/>
  <c r="E554" i="14"/>
  <c r="E15" i="10"/>
  <c r="F15" i="10"/>
  <c r="A15" i="10"/>
  <c r="C15" i="10"/>
  <c r="K662" i="14"/>
  <c r="B15" i="10"/>
  <c r="D15" i="10"/>
  <c r="K354" i="14"/>
  <c r="F67" i="3"/>
  <c r="D67" i="3"/>
  <c r="C67" i="3"/>
  <c r="B67" i="3"/>
  <c r="A67" i="3"/>
  <c r="E67" i="3"/>
  <c r="E457" i="14"/>
  <c r="K590" i="14"/>
  <c r="D63" i="4"/>
  <c r="A63" i="4"/>
  <c r="B63" i="4"/>
  <c r="C63" i="4"/>
  <c r="E63" i="4"/>
  <c r="F63" i="4"/>
  <c r="E382" i="14"/>
  <c r="E60" i="2"/>
  <c r="K107" i="14"/>
  <c r="B60" i="2"/>
  <c r="A60" i="2"/>
  <c r="F60" i="2"/>
  <c r="C60" i="2"/>
  <c r="D60" i="2"/>
  <c r="A96" i="4"/>
  <c r="F96" i="4"/>
  <c r="D96" i="4"/>
  <c r="B96" i="4"/>
  <c r="E96" i="4"/>
  <c r="K623" i="14"/>
  <c r="C96" i="4"/>
  <c r="F28" i="12"/>
  <c r="B28" i="12"/>
  <c r="D28" i="12"/>
  <c r="K915" i="14"/>
  <c r="C28" i="12"/>
  <c r="E28" i="12"/>
  <c r="A28" i="12"/>
  <c r="E897" i="14"/>
  <c r="E75" i="14"/>
  <c r="E263" i="14"/>
  <c r="D76" i="5"/>
  <c r="K843" i="14"/>
  <c r="A76" i="5"/>
  <c r="E76" i="5"/>
  <c r="B76" i="5"/>
  <c r="F76" i="5"/>
  <c r="C76" i="5"/>
  <c r="D54" i="3"/>
  <c r="C54" i="3"/>
  <c r="E54" i="3"/>
  <c r="K341" i="14"/>
  <c r="F54" i="3"/>
  <c r="A54" i="3"/>
  <c r="B54" i="3"/>
  <c r="K373" i="14"/>
  <c r="E86" i="3"/>
  <c r="C86" i="3"/>
  <c r="B86" i="3"/>
  <c r="A86" i="3"/>
  <c r="D86" i="3"/>
  <c r="F86" i="3"/>
  <c r="C20" i="3"/>
  <c r="E20" i="3"/>
  <c r="K307" i="14"/>
  <c r="D20" i="3"/>
  <c r="F20" i="3"/>
  <c r="B20" i="3"/>
  <c r="A20" i="3"/>
  <c r="B18" i="4"/>
  <c r="E18" i="4"/>
  <c r="C18" i="4"/>
  <c r="D18" i="4"/>
  <c r="F18" i="4"/>
  <c r="A18" i="4"/>
  <c r="K545" i="14"/>
  <c r="E604" i="14"/>
  <c r="I109" i="5"/>
  <c r="E876" i="14" s="1"/>
  <c r="E774" i="14"/>
  <c r="B55" i="12"/>
  <c r="A55" i="12"/>
  <c r="K942" i="14"/>
  <c r="D55" i="12"/>
  <c r="F55" i="12"/>
  <c r="C55" i="12"/>
  <c r="E55" i="12"/>
  <c r="K106" i="14"/>
  <c r="A59" i="2"/>
  <c r="F59" i="2"/>
  <c r="E59" i="2"/>
  <c r="D59" i="2"/>
  <c r="B59" i="2"/>
  <c r="C59" i="2"/>
  <c r="E579" i="14"/>
  <c r="E127" i="14"/>
  <c r="E451" i="14"/>
  <c r="E553" i="14"/>
  <c r="D96" i="9"/>
  <c r="B96" i="9"/>
  <c r="F96" i="9"/>
  <c r="E96" i="9"/>
  <c r="C96" i="9"/>
  <c r="K263" i="14"/>
  <c r="A96" i="9"/>
  <c r="E249" i="14"/>
  <c r="E362" i="14"/>
  <c r="E434" i="14"/>
  <c r="E71" i="14"/>
  <c r="E947" i="14"/>
  <c r="F63" i="12"/>
  <c r="D63" i="12"/>
  <c r="A63" i="12"/>
  <c r="C63" i="12"/>
  <c r="K950" i="14"/>
  <c r="B63" i="12"/>
  <c r="E63" i="12"/>
  <c r="E614" i="14"/>
  <c r="E328" i="14"/>
  <c r="E962" i="14"/>
  <c r="E778" i="14"/>
  <c r="C9" i="2"/>
  <c r="K56" i="14"/>
  <c r="F9" i="2"/>
  <c r="B9" i="2"/>
  <c r="D9" i="2"/>
  <c r="O111" i="2"/>
  <c r="K158" i="14" s="1"/>
  <c r="A9" i="2"/>
  <c r="E9" i="2"/>
  <c r="C19" i="2"/>
  <c r="F19" i="2"/>
  <c r="A19" i="2"/>
  <c r="K66" i="14"/>
  <c r="E19" i="2"/>
  <c r="B19" i="2"/>
  <c r="D19" i="2"/>
  <c r="F98" i="9"/>
  <c r="K265" i="14"/>
  <c r="A98" i="9"/>
  <c r="E98" i="9"/>
  <c r="B98" i="9"/>
  <c r="D98" i="9"/>
  <c r="C98" i="9"/>
  <c r="K326" i="14"/>
  <c r="E39" i="3"/>
  <c r="F39" i="3"/>
  <c r="C39" i="3"/>
  <c r="A39" i="3"/>
  <c r="B39" i="3"/>
  <c r="D39" i="3"/>
  <c r="K454" i="14"/>
  <c r="D47" i="11"/>
  <c r="E47" i="11"/>
  <c r="F47" i="11"/>
  <c r="C47" i="11"/>
  <c r="B47" i="11"/>
  <c r="A47" i="11"/>
  <c r="C38" i="5"/>
  <c r="A38" i="5"/>
  <c r="F38" i="5"/>
  <c r="D38" i="5"/>
  <c r="B38" i="5"/>
  <c r="K805" i="14"/>
  <c r="E38" i="5"/>
  <c r="E60" i="14"/>
  <c r="F75" i="9"/>
  <c r="K242" i="14"/>
  <c r="D75" i="9"/>
  <c r="A75" i="9"/>
  <c r="B75" i="9"/>
  <c r="C75" i="9"/>
  <c r="E75" i="9"/>
  <c r="E142" i="14"/>
  <c r="E556" i="14"/>
  <c r="E121" i="14"/>
  <c r="E480" i="14"/>
  <c r="K610" i="14"/>
  <c r="F83" i="4"/>
  <c r="E83" i="4"/>
  <c r="C83" i="4"/>
  <c r="D83" i="4"/>
  <c r="B83" i="4"/>
  <c r="A83" i="4"/>
  <c r="E343" i="14"/>
  <c r="E97" i="12"/>
  <c r="D97" i="12"/>
  <c r="K984" i="14"/>
  <c r="A97" i="12"/>
  <c r="B97" i="12"/>
  <c r="F97" i="12"/>
  <c r="C97" i="12"/>
  <c r="E335" i="14"/>
  <c r="A62" i="2"/>
  <c r="F62" i="2"/>
  <c r="C62" i="2"/>
  <c r="E62" i="2"/>
  <c r="B62" i="2"/>
  <c r="D62" i="2"/>
  <c r="K109" i="14"/>
  <c r="B93" i="5"/>
  <c r="E93" i="5"/>
  <c r="K860" i="14"/>
  <c r="A93" i="5"/>
  <c r="C93" i="5"/>
  <c r="F93" i="5"/>
  <c r="D93" i="5"/>
  <c r="A105" i="9"/>
  <c r="B105" i="9"/>
  <c r="C105" i="9"/>
  <c r="K272" i="14"/>
  <c r="F105" i="9"/>
  <c r="E105" i="9"/>
  <c r="D105" i="9"/>
  <c r="E979" i="14"/>
  <c r="D84" i="11"/>
  <c r="E84" i="11"/>
  <c r="K491" i="14"/>
  <c r="F84" i="11"/>
  <c r="C84" i="11"/>
  <c r="B84" i="11"/>
  <c r="A84" i="11"/>
  <c r="D80" i="9"/>
  <c r="C80" i="9"/>
  <c r="K247" i="14"/>
  <c r="F80" i="9"/>
  <c r="B80" i="9"/>
  <c r="E80" i="9"/>
  <c r="A80" i="9"/>
  <c r="E95" i="2"/>
  <c r="F95" i="2"/>
  <c r="B95" i="2"/>
  <c r="K142" i="14"/>
  <c r="A95" i="2"/>
  <c r="C95" i="2"/>
  <c r="D95" i="2"/>
  <c r="A77" i="5"/>
  <c r="D77" i="5"/>
  <c r="B77" i="5"/>
  <c r="F77" i="5"/>
  <c r="C77" i="5"/>
  <c r="K844" i="14"/>
  <c r="E77" i="5"/>
  <c r="E88" i="14"/>
  <c r="K209" i="14"/>
  <c r="C42" i="9"/>
  <c r="D42" i="9"/>
  <c r="B42" i="9"/>
  <c r="F42" i="9"/>
  <c r="E42" i="9"/>
  <c r="A42" i="9"/>
  <c r="F59" i="3"/>
  <c r="D59" i="3"/>
  <c r="K346" i="14"/>
  <c r="E59" i="3"/>
  <c r="C59" i="3"/>
  <c r="B59" i="3"/>
  <c r="A59" i="3"/>
  <c r="E937" i="14"/>
  <c r="E479" i="14"/>
  <c r="B77" i="4"/>
  <c r="A77" i="4"/>
  <c r="F77" i="4"/>
  <c r="C77" i="4"/>
  <c r="D77" i="4"/>
  <c r="K604" i="14"/>
  <c r="E77" i="4"/>
  <c r="E50" i="10"/>
  <c r="K697" i="14"/>
  <c r="A50" i="10"/>
  <c r="B50" i="10"/>
  <c r="D50" i="10"/>
  <c r="C50" i="10"/>
  <c r="F50" i="10"/>
  <c r="E113" i="14"/>
  <c r="E928" i="14"/>
  <c r="F62" i="9"/>
  <c r="C62" i="9"/>
  <c r="D62" i="9"/>
  <c r="K229" i="14"/>
  <c r="A62" i="9"/>
  <c r="E62" i="9"/>
  <c r="B62" i="9"/>
  <c r="F35" i="3"/>
  <c r="K322" i="14"/>
  <c r="E35" i="3"/>
  <c r="D35" i="3"/>
  <c r="C35" i="3"/>
  <c r="A35" i="3"/>
  <c r="B35" i="3"/>
  <c r="E7" i="12"/>
  <c r="K894" i="14"/>
  <c r="D7" i="12"/>
  <c r="F7" i="12"/>
  <c r="C7" i="12"/>
  <c r="B7" i="12"/>
  <c r="O109" i="12"/>
  <c r="K996" i="14" s="1"/>
  <c r="A7" i="12"/>
  <c r="A40" i="5"/>
  <c r="B40" i="5"/>
  <c r="F40" i="5"/>
  <c r="D40" i="5"/>
  <c r="E40" i="5"/>
  <c r="K807" i="14"/>
  <c r="C40" i="5"/>
  <c r="E624" i="14"/>
  <c r="E208" i="14"/>
  <c r="A89" i="5"/>
  <c r="C89" i="5"/>
  <c r="B89" i="5"/>
  <c r="D89" i="5"/>
  <c r="K856" i="14"/>
  <c r="F89" i="5"/>
  <c r="E89" i="5"/>
  <c r="E432" i="14"/>
  <c r="E753" i="14"/>
  <c r="A87" i="3"/>
  <c r="E87" i="3"/>
  <c r="D87" i="3"/>
  <c r="K374" i="14"/>
  <c r="C87" i="3"/>
  <c r="F87" i="3"/>
  <c r="B87" i="3"/>
  <c r="B57" i="9"/>
  <c r="F57" i="9"/>
  <c r="E57" i="9"/>
  <c r="A57" i="9"/>
  <c r="C57" i="9"/>
  <c r="K224" i="14"/>
  <c r="D57" i="9"/>
  <c r="K692" i="14"/>
  <c r="A45" i="10"/>
  <c r="E45" i="10"/>
  <c r="B45" i="10"/>
  <c r="C45" i="10"/>
  <c r="D45" i="10"/>
  <c r="F45" i="10"/>
  <c r="E219" i="14"/>
  <c r="F10" i="3"/>
  <c r="K297" i="14"/>
  <c r="C10" i="3"/>
  <c r="E10" i="3"/>
  <c r="B10" i="3"/>
  <c r="D10" i="3"/>
  <c r="A10" i="3"/>
  <c r="E727" i="14"/>
  <c r="E557" i="14"/>
  <c r="E840" i="14"/>
  <c r="E204" i="14"/>
  <c r="I109" i="3"/>
  <c r="E396" i="14" s="1"/>
  <c r="E294" i="14"/>
  <c r="E692" i="14"/>
  <c r="E337" i="14"/>
  <c r="E427" i="14"/>
  <c r="C106" i="3"/>
  <c r="K393" i="14"/>
  <c r="E106" i="3"/>
  <c r="D106" i="3"/>
  <c r="B106" i="3"/>
  <c r="F106" i="3"/>
  <c r="A106" i="3"/>
  <c r="F33" i="11"/>
  <c r="K440" i="14"/>
  <c r="E33" i="11"/>
  <c r="C33" i="11"/>
  <c r="D33" i="11"/>
  <c r="B33" i="11"/>
  <c r="A33" i="11"/>
  <c r="E620" i="14"/>
  <c r="E37" i="9"/>
  <c r="C37" i="9"/>
  <c r="A37" i="9"/>
  <c r="B37" i="9"/>
  <c r="F37" i="9"/>
  <c r="D37" i="9"/>
  <c r="K204" i="14"/>
  <c r="E501" i="14"/>
  <c r="E454" i="14"/>
  <c r="B48" i="3"/>
  <c r="F48" i="3"/>
  <c r="C48" i="3"/>
  <c r="A48" i="3"/>
  <c r="K335" i="14"/>
  <c r="D48" i="3"/>
  <c r="E48" i="3"/>
  <c r="E857" i="14"/>
  <c r="C74" i="3"/>
  <c r="D74" i="3"/>
  <c r="E74" i="3"/>
  <c r="F74" i="3"/>
  <c r="A74" i="3"/>
  <c r="B74" i="3"/>
  <c r="K361" i="14"/>
  <c r="E605" i="14"/>
  <c r="A35" i="11"/>
  <c r="K442" i="14"/>
  <c r="F35" i="11"/>
  <c r="B35" i="11"/>
  <c r="C35" i="11"/>
  <c r="D35" i="11"/>
  <c r="E35" i="11"/>
  <c r="K903" i="14"/>
  <c r="E16" i="12"/>
  <c r="A16" i="12"/>
  <c r="D16" i="12"/>
  <c r="F16" i="12"/>
  <c r="C16" i="12"/>
  <c r="B16" i="12"/>
  <c r="E873" i="14"/>
  <c r="C44" i="9"/>
  <c r="K211" i="14"/>
  <c r="F44" i="9"/>
  <c r="A44" i="9"/>
  <c r="B44" i="9"/>
  <c r="D44" i="9"/>
  <c r="E44" i="9"/>
  <c r="E48" i="4"/>
  <c r="F48" i="4"/>
  <c r="C48" i="4"/>
  <c r="A48" i="4"/>
  <c r="K575" i="14"/>
  <c r="D48" i="4"/>
  <c r="B48" i="4"/>
  <c r="D34" i="10"/>
  <c r="F34" i="10"/>
  <c r="E34" i="10"/>
  <c r="A34" i="10"/>
  <c r="K681" i="14"/>
  <c r="B34" i="10"/>
  <c r="C34" i="10"/>
  <c r="E910" i="14"/>
  <c r="F37" i="11"/>
  <c r="K444" i="14"/>
  <c r="E37" i="11"/>
  <c r="D37" i="11"/>
  <c r="A37" i="11"/>
  <c r="B37" i="11"/>
  <c r="C37" i="11"/>
  <c r="C56" i="12"/>
  <c r="K943" i="14"/>
  <c r="B56" i="12"/>
  <c r="F56" i="12"/>
  <c r="E56" i="12"/>
  <c r="D56" i="12"/>
  <c r="A56" i="12"/>
  <c r="K432" i="14"/>
  <c r="A25" i="11"/>
  <c r="E25" i="11"/>
  <c r="D25" i="11"/>
  <c r="F25" i="11"/>
  <c r="B25" i="11"/>
  <c r="C25" i="11"/>
  <c r="E417" i="14"/>
  <c r="E724" i="14"/>
  <c r="F91" i="4"/>
  <c r="A91" i="4"/>
  <c r="B91" i="4"/>
  <c r="K618" i="14"/>
  <c r="D91" i="4"/>
  <c r="C91" i="4"/>
  <c r="E91" i="4"/>
  <c r="A50" i="12"/>
  <c r="B50" i="12"/>
  <c r="C50" i="12"/>
  <c r="D50" i="12"/>
  <c r="F50" i="12"/>
  <c r="E50" i="12"/>
  <c r="K937" i="14"/>
  <c r="E486" i="14"/>
  <c r="E453" i="14"/>
  <c r="E726" i="14"/>
  <c r="E44" i="2"/>
  <c r="C44" i="2"/>
  <c r="F44" i="2"/>
  <c r="A44" i="2"/>
  <c r="B44" i="2"/>
  <c r="D44" i="2"/>
  <c r="K91" i="14"/>
  <c r="D70" i="2"/>
  <c r="F70" i="2"/>
  <c r="K117" i="14"/>
  <c r="E70" i="2"/>
  <c r="A70" i="2"/>
  <c r="C70" i="2"/>
  <c r="B70" i="2"/>
  <c r="E949" i="14"/>
  <c r="E600" i="14"/>
  <c r="E508" i="14"/>
  <c r="D29" i="2"/>
  <c r="F29" i="2"/>
  <c r="A29" i="2"/>
  <c r="E29" i="2"/>
  <c r="C29" i="2"/>
  <c r="K76" i="14"/>
  <c r="B29" i="2"/>
  <c r="A14" i="9"/>
  <c r="C14" i="9"/>
  <c r="B14" i="9"/>
  <c r="D14" i="9"/>
  <c r="F14" i="9"/>
  <c r="E14" i="9"/>
  <c r="K181" i="14"/>
  <c r="C38" i="11"/>
  <c r="E38" i="11"/>
  <c r="K445" i="14"/>
  <c r="A38" i="11"/>
  <c r="D38" i="11"/>
  <c r="F38" i="11"/>
  <c r="B38" i="11"/>
  <c r="D75" i="5"/>
  <c r="K842" i="14"/>
  <c r="A75" i="5"/>
  <c r="B75" i="5"/>
  <c r="C75" i="5"/>
  <c r="E75" i="5"/>
  <c r="F75" i="5"/>
  <c r="D69" i="9"/>
  <c r="B69" i="9"/>
  <c r="A69" i="9"/>
  <c r="F69" i="9"/>
  <c r="C69" i="9"/>
  <c r="E69" i="9"/>
  <c r="K236" i="14"/>
  <c r="A36" i="4"/>
  <c r="F36" i="4"/>
  <c r="B36" i="4"/>
  <c r="D36" i="4"/>
  <c r="C36" i="4"/>
  <c r="K563" i="14"/>
  <c r="E36" i="4"/>
  <c r="E975" i="14"/>
  <c r="F31" i="4"/>
  <c r="B31" i="4"/>
  <c r="A31" i="4"/>
  <c r="C31" i="4"/>
  <c r="D31" i="4"/>
  <c r="K558" i="14"/>
  <c r="E31" i="4"/>
  <c r="F58" i="3"/>
  <c r="A58" i="3"/>
  <c r="C58" i="3"/>
  <c r="B58" i="3"/>
  <c r="E58" i="3"/>
  <c r="D58" i="3"/>
  <c r="K345" i="14"/>
  <c r="B11" i="10"/>
  <c r="A11" i="10"/>
  <c r="E11" i="10"/>
  <c r="K658" i="14"/>
  <c r="D11" i="10"/>
  <c r="C11" i="10"/>
  <c r="F11" i="10"/>
  <c r="D17" i="9"/>
  <c r="K184" i="14"/>
  <c r="C17" i="9"/>
  <c r="F17" i="9"/>
  <c r="E17" i="9"/>
  <c r="B17" i="9"/>
  <c r="A17" i="9"/>
  <c r="D83" i="5"/>
  <c r="A83" i="5"/>
  <c r="B83" i="5"/>
  <c r="F83" i="5"/>
  <c r="K850" i="14"/>
  <c r="C83" i="5"/>
  <c r="E83" i="5"/>
  <c r="F75" i="4"/>
  <c r="B75" i="4"/>
  <c r="E75" i="4"/>
  <c r="C75" i="4"/>
  <c r="A75" i="4"/>
  <c r="K602" i="14"/>
  <c r="D75" i="4"/>
  <c r="F72" i="12"/>
  <c r="B72" i="12"/>
  <c r="D72" i="12"/>
  <c r="C72" i="12"/>
  <c r="K959" i="14"/>
  <c r="A72" i="12"/>
  <c r="E72" i="12"/>
  <c r="E462" i="14"/>
  <c r="E855" i="14"/>
  <c r="F103" i="12"/>
  <c r="K990" i="14"/>
  <c r="C103" i="12"/>
  <c r="B103" i="12"/>
  <c r="D103" i="12"/>
  <c r="A103" i="12"/>
  <c r="E103" i="12"/>
  <c r="B80" i="10"/>
  <c r="C80" i="10"/>
  <c r="E80" i="10"/>
  <c r="D80" i="10"/>
  <c r="A80" i="10"/>
  <c r="K727" i="14"/>
  <c r="F80" i="10"/>
  <c r="E12" i="4"/>
  <c r="A12" i="4"/>
  <c r="K539" i="14"/>
  <c r="F12" i="4"/>
  <c r="B12" i="4"/>
  <c r="C12" i="4"/>
  <c r="D12" i="4"/>
  <c r="E584" i="14"/>
  <c r="E253" i="14"/>
  <c r="E83" i="14"/>
  <c r="E595" i="14"/>
  <c r="K801" i="14"/>
  <c r="D34" i="5"/>
  <c r="F34" i="5"/>
  <c r="C34" i="5"/>
  <c r="B34" i="5"/>
  <c r="A34" i="5"/>
  <c r="E34" i="5"/>
  <c r="E618" i="14"/>
  <c r="E330" i="14"/>
  <c r="E815" i="14"/>
  <c r="E71" i="10"/>
  <c r="B71" i="10"/>
  <c r="C71" i="10"/>
  <c r="K718" i="14"/>
  <c r="F71" i="10"/>
  <c r="A71" i="10"/>
  <c r="D71" i="10"/>
  <c r="C97" i="2"/>
  <c r="D97" i="2"/>
  <c r="K144" i="14"/>
  <c r="A97" i="2"/>
  <c r="B97" i="2"/>
  <c r="E97" i="2"/>
  <c r="F97" i="2"/>
  <c r="D51" i="5"/>
  <c r="B51" i="5"/>
  <c r="E51" i="5"/>
  <c r="A51" i="5"/>
  <c r="C51" i="5"/>
  <c r="F51" i="5"/>
  <c r="K818" i="14"/>
  <c r="E364" i="14"/>
  <c r="E209" i="14"/>
  <c r="E345" i="14"/>
  <c r="E80" i="5"/>
  <c r="K847" i="14"/>
  <c r="F80" i="5"/>
  <c r="D80" i="5"/>
  <c r="A80" i="5"/>
  <c r="B80" i="5"/>
  <c r="C80" i="5"/>
  <c r="E389" i="14"/>
  <c r="K316" i="14"/>
  <c r="B29" i="3"/>
  <c r="E29" i="3"/>
  <c r="A29" i="3"/>
  <c r="F29" i="3"/>
  <c r="C29" i="3"/>
  <c r="D29" i="3"/>
  <c r="E593" i="14"/>
  <c r="E122" i="14"/>
  <c r="E45" i="3"/>
  <c r="D45" i="3"/>
  <c r="B45" i="3"/>
  <c r="A45" i="3"/>
  <c r="K332" i="14"/>
  <c r="C45" i="3"/>
  <c r="F45" i="3"/>
  <c r="C51" i="2"/>
  <c r="K98" i="14"/>
  <c r="A51" i="2"/>
  <c r="D51" i="2"/>
  <c r="B51" i="2"/>
  <c r="E51" i="2"/>
  <c r="F51" i="2"/>
  <c r="C15" i="11"/>
  <c r="B15" i="11"/>
  <c r="K422" i="14"/>
  <c r="E15" i="11"/>
  <c r="D15" i="11"/>
  <c r="F15" i="11"/>
  <c r="A15" i="11"/>
  <c r="E803" i="14"/>
  <c r="E621" i="14"/>
  <c r="E941" i="14"/>
  <c r="E465" i="14"/>
  <c r="D31" i="5"/>
  <c r="C31" i="5"/>
  <c r="B31" i="5"/>
  <c r="K798" i="14"/>
  <c r="F31" i="5"/>
  <c r="E31" i="5"/>
  <c r="A31" i="5"/>
  <c r="E217" i="14"/>
  <c r="F44" i="3"/>
  <c r="A44" i="3"/>
  <c r="C44" i="3"/>
  <c r="K331" i="14"/>
  <c r="B44" i="3"/>
  <c r="E44" i="3"/>
  <c r="D44" i="3"/>
  <c r="E743" i="14"/>
  <c r="B42" i="2"/>
  <c r="C42" i="2"/>
  <c r="A42" i="2"/>
  <c r="E42" i="2"/>
  <c r="K89" i="14"/>
  <c r="F42" i="2"/>
  <c r="D42" i="2"/>
  <c r="E63" i="11"/>
  <c r="B63" i="11"/>
  <c r="C63" i="11"/>
  <c r="A63" i="11"/>
  <c r="K470" i="14"/>
  <c r="F63" i="11"/>
  <c r="D63" i="11"/>
  <c r="D20" i="10"/>
  <c r="F20" i="10"/>
  <c r="K667" i="14"/>
  <c r="E20" i="10"/>
  <c r="B20" i="10"/>
  <c r="C20" i="10"/>
  <c r="A20" i="10"/>
  <c r="E80" i="14"/>
  <c r="E498" i="14"/>
  <c r="E74" i="14"/>
  <c r="A10" i="10"/>
  <c r="K657" i="14"/>
  <c r="B10" i="10"/>
  <c r="E10" i="10"/>
  <c r="D10" i="10"/>
  <c r="C10" i="10"/>
  <c r="F10" i="10"/>
  <c r="E25" i="12"/>
  <c r="D25" i="12"/>
  <c r="B25" i="12"/>
  <c r="F25" i="12"/>
  <c r="K912" i="14"/>
  <c r="C25" i="12"/>
  <c r="A25" i="12"/>
  <c r="E232" i="14"/>
  <c r="K910" i="14"/>
  <c r="C23" i="12"/>
  <c r="E23" i="12"/>
  <c r="A23" i="12"/>
  <c r="B23" i="12"/>
  <c r="D23" i="12"/>
  <c r="F23" i="12"/>
  <c r="E725" i="14"/>
  <c r="E386" i="14"/>
  <c r="B48" i="11"/>
  <c r="K455" i="14"/>
  <c r="C48" i="11"/>
  <c r="F48" i="11"/>
  <c r="A48" i="11"/>
  <c r="D48" i="11"/>
  <c r="E48" i="11"/>
  <c r="O109" i="11"/>
  <c r="K516" i="14" s="1"/>
  <c r="E7" i="11"/>
  <c r="A7" i="11"/>
  <c r="B7" i="11"/>
  <c r="D7" i="11"/>
  <c r="C7" i="11"/>
  <c r="F7" i="11"/>
  <c r="K414" i="14"/>
  <c r="E790" i="14"/>
  <c r="E933" i="14"/>
  <c r="A57" i="3"/>
  <c r="K344" i="14"/>
  <c r="D57" i="3"/>
  <c r="B57" i="3"/>
  <c r="F57" i="3"/>
  <c r="E57" i="3"/>
  <c r="C57" i="3"/>
  <c r="E505" i="14"/>
  <c r="A90" i="5"/>
  <c r="F90" i="5"/>
  <c r="D90" i="5"/>
  <c r="K857" i="14"/>
  <c r="B90" i="5"/>
  <c r="E90" i="5"/>
  <c r="C90" i="5"/>
  <c r="E989" i="14"/>
  <c r="E441" i="14"/>
  <c r="K925" i="14"/>
  <c r="A38" i="12"/>
  <c r="F38" i="12"/>
  <c r="B38" i="12"/>
  <c r="E38" i="12"/>
  <c r="D38" i="12"/>
  <c r="C38" i="12"/>
  <c r="E153" i="14"/>
  <c r="C32" i="9"/>
  <c r="D32" i="9"/>
  <c r="A32" i="9"/>
  <c r="B32" i="9"/>
  <c r="K199" i="14"/>
  <c r="F32" i="9"/>
  <c r="E32" i="9"/>
  <c r="E661" i="14"/>
  <c r="C67" i="4"/>
  <c r="A67" i="4"/>
  <c r="K594" i="14"/>
  <c r="D67" i="4"/>
  <c r="E67" i="4"/>
  <c r="F67" i="4"/>
  <c r="B67" i="4"/>
  <c r="F66" i="9"/>
  <c r="C66" i="9"/>
  <c r="B66" i="9"/>
  <c r="E66" i="9"/>
  <c r="A66" i="9"/>
  <c r="K233" i="14"/>
  <c r="D66" i="9"/>
  <c r="E581" i="14"/>
  <c r="E133" i="14"/>
  <c r="K920" i="14"/>
  <c r="D33" i="12"/>
  <c r="F33" i="12"/>
  <c r="E33" i="12"/>
  <c r="B33" i="12"/>
  <c r="A33" i="12"/>
  <c r="C33" i="12"/>
  <c r="B46" i="3"/>
  <c r="D46" i="3"/>
  <c r="E46" i="3"/>
  <c r="A46" i="3"/>
  <c r="C46" i="3"/>
  <c r="F46" i="3"/>
  <c r="K333" i="14"/>
  <c r="B36" i="2"/>
  <c r="F36" i="2"/>
  <c r="C36" i="2"/>
  <c r="E36" i="2"/>
  <c r="D36" i="2"/>
  <c r="K83" i="14"/>
  <c r="A36" i="2"/>
  <c r="E945" i="14"/>
  <c r="K490" i="14"/>
  <c r="B83" i="11"/>
  <c r="A83" i="11"/>
  <c r="C83" i="11"/>
  <c r="E83" i="11"/>
  <c r="D83" i="11"/>
  <c r="F83" i="11"/>
  <c r="E251" i="14"/>
  <c r="E346" i="14"/>
  <c r="E331" i="14"/>
  <c r="E65" i="14"/>
  <c r="E126" i="14"/>
  <c r="E590" i="14"/>
  <c r="E68" i="14"/>
  <c r="E85" i="14"/>
  <c r="E61" i="12"/>
  <c r="F61" i="12"/>
  <c r="A61" i="12"/>
  <c r="D61" i="12"/>
  <c r="K948" i="14"/>
  <c r="C61" i="12"/>
  <c r="B61" i="12"/>
  <c r="F59" i="10"/>
  <c r="C59" i="10"/>
  <c r="D59" i="10"/>
  <c r="K706" i="14"/>
  <c r="E59" i="10"/>
  <c r="A59" i="10"/>
  <c r="B59" i="10"/>
  <c r="E82" i="14"/>
  <c r="K849" i="14"/>
  <c r="F82" i="5"/>
  <c r="C82" i="5"/>
  <c r="D82" i="5"/>
  <c r="B82" i="5"/>
  <c r="E82" i="5"/>
  <c r="A82" i="5"/>
  <c r="E630" i="14"/>
  <c r="E563" i="14"/>
  <c r="F90" i="10"/>
  <c r="A90" i="10"/>
  <c r="E90" i="10"/>
  <c r="K737" i="14"/>
  <c r="D90" i="10"/>
  <c r="B90" i="10"/>
  <c r="C90" i="10"/>
  <c r="E478" i="14"/>
  <c r="D15" i="9"/>
  <c r="C15" i="9"/>
  <c r="F15" i="9"/>
  <c r="A15" i="9"/>
  <c r="B15" i="9"/>
  <c r="K182" i="14"/>
  <c r="E15" i="9"/>
  <c r="E835" i="14"/>
  <c r="E436" i="14"/>
  <c r="K668" i="14"/>
  <c r="C21" i="10"/>
  <c r="D21" i="10"/>
  <c r="E21" i="10"/>
  <c r="A21" i="10"/>
  <c r="F21" i="10"/>
  <c r="B21" i="10"/>
  <c r="D79" i="10"/>
  <c r="C79" i="10"/>
  <c r="F79" i="10"/>
  <c r="K726" i="14"/>
  <c r="A79" i="10"/>
  <c r="B79" i="10"/>
  <c r="E79" i="10"/>
  <c r="E426" i="14"/>
  <c r="D69" i="3"/>
  <c r="F69" i="3"/>
  <c r="K356" i="14"/>
  <c r="C69" i="3"/>
  <c r="E69" i="3"/>
  <c r="A69" i="3"/>
  <c r="B69" i="3"/>
  <c r="F46" i="2"/>
  <c r="D46" i="2"/>
  <c r="B46" i="2"/>
  <c r="A46" i="2"/>
  <c r="C46" i="2"/>
  <c r="K93" i="14"/>
  <c r="E46" i="2"/>
  <c r="E672" i="14"/>
  <c r="F78" i="3"/>
  <c r="K365" i="14"/>
  <c r="B78" i="3"/>
  <c r="A78" i="3"/>
  <c r="D78" i="3"/>
  <c r="E78" i="3"/>
  <c r="C78" i="3"/>
  <c r="K612" i="14"/>
  <c r="B85" i="4"/>
  <c r="E85" i="4"/>
  <c r="D85" i="4"/>
  <c r="A85" i="4"/>
  <c r="F85" i="4"/>
  <c r="C85" i="4"/>
  <c r="K734" i="14"/>
  <c r="C87" i="10"/>
  <c r="E87" i="10"/>
  <c r="A87" i="10"/>
  <c r="F87" i="10"/>
  <c r="D87" i="10"/>
  <c r="B87" i="10"/>
  <c r="C72" i="3"/>
  <c r="F72" i="3"/>
  <c r="E72" i="3"/>
  <c r="K359" i="14"/>
  <c r="B72" i="3"/>
  <c r="A72" i="3"/>
  <c r="D72" i="3"/>
  <c r="A17" i="4"/>
  <c r="E17" i="4"/>
  <c r="C17" i="4"/>
  <c r="F17" i="4"/>
  <c r="K544" i="14"/>
  <c r="D17" i="4"/>
  <c r="B17" i="4"/>
  <c r="A89" i="4"/>
  <c r="K616" i="14"/>
  <c r="C89" i="4"/>
  <c r="F89" i="4"/>
  <c r="D89" i="4"/>
  <c r="B89" i="4"/>
  <c r="E89" i="4"/>
  <c r="E513" i="14"/>
  <c r="E53" i="4"/>
  <c r="K580" i="14"/>
  <c r="D53" i="4"/>
  <c r="F53" i="4"/>
  <c r="C53" i="4"/>
  <c r="B53" i="4"/>
  <c r="A53" i="4"/>
  <c r="E306" i="14"/>
  <c r="E694" i="14"/>
  <c r="E970" i="14"/>
  <c r="E320" i="14"/>
  <c r="E319" i="14"/>
  <c r="E213" i="14"/>
  <c r="E199" i="14"/>
  <c r="C14" i="10"/>
  <c r="F14" i="10"/>
  <c r="B14" i="10"/>
  <c r="A14" i="10"/>
  <c r="D14" i="10"/>
  <c r="K661" i="14"/>
  <c r="E14" i="10"/>
  <c r="C30" i="12"/>
  <c r="B30" i="12"/>
  <c r="K917" i="14"/>
  <c r="F30" i="12"/>
  <c r="A30" i="12"/>
  <c r="E30" i="12"/>
  <c r="D30" i="12"/>
  <c r="B48" i="9"/>
  <c r="A48" i="9"/>
  <c r="E48" i="9"/>
  <c r="K215" i="14"/>
  <c r="C48" i="9"/>
  <c r="D48" i="9"/>
  <c r="F48" i="9"/>
  <c r="E736" i="14"/>
  <c r="I109" i="9"/>
  <c r="E276" i="14" s="1"/>
  <c r="E174" i="14"/>
  <c r="E76" i="4"/>
  <c r="D76" i="4"/>
  <c r="K603" i="14"/>
  <c r="B76" i="4"/>
  <c r="C76" i="4"/>
  <c r="F76" i="4"/>
  <c r="A76" i="4"/>
  <c r="E957" i="14"/>
  <c r="E908" i="14"/>
  <c r="C59" i="12"/>
  <c r="F59" i="12"/>
  <c r="A59" i="12"/>
  <c r="E59" i="12"/>
  <c r="D59" i="12"/>
  <c r="K946" i="14"/>
  <c r="B59" i="12"/>
  <c r="E737" i="14"/>
  <c r="K129" i="14"/>
  <c r="D82" i="2"/>
  <c r="E82" i="2"/>
  <c r="A82" i="2"/>
  <c r="F82" i="2"/>
  <c r="C82" i="2"/>
  <c r="B82" i="2"/>
  <c r="K328" i="14"/>
  <c r="E41" i="3"/>
  <c r="F41" i="3"/>
  <c r="D41" i="3"/>
  <c r="A41" i="3"/>
  <c r="B41" i="3"/>
  <c r="C41" i="3"/>
  <c r="E96" i="3"/>
  <c r="D96" i="3"/>
  <c r="B96" i="3"/>
  <c r="K383" i="14"/>
  <c r="C96" i="3"/>
  <c r="F96" i="3"/>
  <c r="A96" i="3"/>
  <c r="E438" i="14"/>
  <c r="E720" i="14"/>
  <c r="E819" i="14"/>
  <c r="E201" i="14"/>
  <c r="D64" i="3"/>
  <c r="F64" i="3"/>
  <c r="A64" i="3"/>
  <c r="C64" i="3"/>
  <c r="K351" i="14"/>
  <c r="E64" i="3"/>
  <c r="B64" i="3"/>
  <c r="B36" i="5"/>
  <c r="A36" i="5"/>
  <c r="D36" i="5"/>
  <c r="F36" i="5"/>
  <c r="K803" i="14"/>
  <c r="C36" i="5"/>
  <c r="E36" i="5"/>
  <c r="E68" i="11"/>
  <c r="D68" i="11"/>
  <c r="F68" i="11"/>
  <c r="K475" i="14"/>
  <c r="C68" i="11"/>
  <c r="A68" i="11"/>
  <c r="B68" i="11"/>
  <c r="E258" i="14"/>
  <c r="E118" i="14"/>
  <c r="E301" i="14"/>
  <c r="E197" i="14"/>
  <c r="F91" i="10"/>
  <c r="C91" i="10"/>
  <c r="K738" i="14"/>
  <c r="E91" i="10"/>
  <c r="D91" i="10"/>
  <c r="B91" i="10"/>
  <c r="A91" i="10"/>
  <c r="A86" i="11"/>
  <c r="D86" i="11"/>
  <c r="F86" i="11"/>
  <c r="K493" i="14"/>
  <c r="B86" i="11"/>
  <c r="C86" i="11"/>
  <c r="E86" i="11"/>
  <c r="E341" i="14"/>
  <c r="E49" i="12"/>
  <c r="F49" i="12"/>
  <c r="A49" i="12"/>
  <c r="K936" i="14"/>
  <c r="C49" i="12"/>
  <c r="B49" i="12"/>
  <c r="D49" i="12"/>
  <c r="E739" i="14"/>
  <c r="E90" i="4"/>
  <c r="K617" i="14"/>
  <c r="C90" i="4"/>
  <c r="B90" i="4"/>
  <c r="A90" i="4"/>
  <c r="D90" i="4"/>
  <c r="F90" i="4"/>
  <c r="E424" i="14"/>
  <c r="E230" i="14"/>
  <c r="K352" i="14"/>
  <c r="B65" i="3"/>
  <c r="C65" i="3"/>
  <c r="F65" i="3"/>
  <c r="A65" i="3"/>
  <c r="E65" i="3"/>
  <c r="D65" i="3"/>
  <c r="A66" i="10"/>
  <c r="K713" i="14"/>
  <c r="D66" i="10"/>
  <c r="C66" i="10"/>
  <c r="B66" i="10"/>
  <c r="E66" i="10"/>
  <c r="F66" i="10"/>
  <c r="E416" i="14"/>
  <c r="I111" i="11"/>
  <c r="E518" i="14" s="1"/>
  <c r="A19" i="5"/>
  <c r="D19" i="5"/>
  <c r="B19" i="5"/>
  <c r="E19" i="5"/>
  <c r="C19" i="5"/>
  <c r="F19" i="5"/>
  <c r="K786" i="14"/>
  <c r="E978" i="14"/>
  <c r="E738" i="14"/>
  <c r="E74" i="5"/>
  <c r="D74" i="5"/>
  <c r="C74" i="5"/>
  <c r="B74" i="5"/>
  <c r="K841" i="14"/>
  <c r="F74" i="5"/>
  <c r="A74" i="5"/>
  <c r="E238" i="14"/>
  <c r="E381" i="14"/>
  <c r="D99" i="2"/>
  <c r="B99" i="2"/>
  <c r="E99" i="2"/>
  <c r="A99" i="2"/>
  <c r="F99" i="2"/>
  <c r="K146" i="14"/>
  <c r="C99" i="2"/>
  <c r="E332" i="14"/>
  <c r="C9" i="4"/>
  <c r="A9" i="4"/>
  <c r="D9" i="4"/>
  <c r="K536" i="14"/>
  <c r="F9" i="4"/>
  <c r="E9" i="4"/>
  <c r="B9" i="4"/>
  <c r="O111" i="4"/>
  <c r="K638" i="14" s="1"/>
  <c r="E298" i="14"/>
  <c r="A97" i="9"/>
  <c r="C97" i="9"/>
  <c r="K264" i="14"/>
  <c r="F97" i="9"/>
  <c r="B97" i="9"/>
  <c r="D97" i="9"/>
  <c r="E97" i="9"/>
  <c r="E953" i="14"/>
  <c r="E112" i="14"/>
  <c r="E270" i="14"/>
  <c r="C90" i="12"/>
  <c r="E90" i="12"/>
  <c r="D90" i="12"/>
  <c r="F90" i="12"/>
  <c r="B90" i="12"/>
  <c r="A90" i="12"/>
  <c r="K977" i="14"/>
  <c r="C19" i="9"/>
  <c r="K186" i="14"/>
  <c r="B19" i="9"/>
  <c r="D19" i="9"/>
  <c r="F19" i="9"/>
  <c r="E19" i="9"/>
  <c r="A19" i="9"/>
  <c r="K317" i="14"/>
  <c r="C30" i="3"/>
  <c r="E30" i="3"/>
  <c r="F30" i="3"/>
  <c r="B30" i="3"/>
  <c r="A30" i="3"/>
  <c r="D30" i="3"/>
  <c r="E59" i="11"/>
  <c r="D59" i="11"/>
  <c r="F59" i="11"/>
  <c r="A59" i="11"/>
  <c r="K466" i="14"/>
  <c r="B59" i="11"/>
  <c r="C59" i="11"/>
  <c r="K502" i="14"/>
  <c r="B95" i="11"/>
  <c r="C95" i="11"/>
  <c r="F95" i="11"/>
  <c r="D95" i="11"/>
  <c r="E95" i="11"/>
  <c r="A95" i="11"/>
  <c r="E363" i="14"/>
  <c r="K981" i="14"/>
  <c r="A94" i="12"/>
  <c r="C94" i="12"/>
  <c r="D94" i="12"/>
  <c r="F94" i="12"/>
  <c r="B94" i="12"/>
  <c r="E94" i="12"/>
  <c r="E484" i="14"/>
  <c r="A10" i="2"/>
  <c r="D10" i="2"/>
  <c r="K57" i="14"/>
  <c r="B10" i="2"/>
  <c r="C10" i="2"/>
  <c r="E10" i="2"/>
  <c r="F10" i="2"/>
  <c r="E229" i="14"/>
  <c r="E106" i="12"/>
  <c r="B106" i="12"/>
  <c r="F106" i="12"/>
  <c r="D106" i="12"/>
  <c r="K993" i="14"/>
  <c r="A106" i="12"/>
  <c r="C106" i="12"/>
  <c r="E136" i="14"/>
  <c r="C17" i="3"/>
  <c r="K304" i="14"/>
  <c r="A17" i="3"/>
  <c r="D17" i="3"/>
  <c r="B17" i="3"/>
  <c r="E17" i="3"/>
  <c r="F17" i="3"/>
  <c r="B75" i="2"/>
  <c r="E75" i="2"/>
  <c r="C75" i="2"/>
  <c r="K122" i="14"/>
  <c r="A75" i="2"/>
  <c r="F75" i="2"/>
  <c r="D75" i="2"/>
  <c r="E858" i="14"/>
  <c r="E326" i="14"/>
  <c r="E148" i="14"/>
  <c r="E72" i="14"/>
  <c r="E26" i="3"/>
  <c r="C26" i="3"/>
  <c r="K313" i="14"/>
  <c r="F26" i="3"/>
  <c r="D26" i="3"/>
  <c r="B26" i="3"/>
  <c r="A26" i="3"/>
  <c r="K174" i="14"/>
  <c r="O109" i="9"/>
  <c r="K276" i="14" s="1"/>
  <c r="E7" i="9"/>
  <c r="F7" i="9"/>
  <c r="A7" i="9"/>
  <c r="D7" i="9"/>
  <c r="B7" i="9"/>
  <c r="C7" i="9"/>
  <c r="E110" i="14"/>
  <c r="K601" i="14"/>
  <c r="E74" i="4"/>
  <c r="A74" i="4"/>
  <c r="D74" i="4"/>
  <c r="B74" i="4"/>
  <c r="C74" i="4"/>
  <c r="F74" i="4"/>
  <c r="E29" i="4"/>
  <c r="A29" i="4"/>
  <c r="B29" i="4"/>
  <c r="F29" i="4"/>
  <c r="D29" i="4"/>
  <c r="K556" i="14"/>
  <c r="C29" i="4"/>
  <c r="E868" i="14"/>
  <c r="F51" i="10"/>
  <c r="B51" i="10"/>
  <c r="C51" i="10"/>
  <c r="A51" i="10"/>
  <c r="K698" i="14"/>
  <c r="E51" i="10"/>
  <c r="D51" i="10"/>
  <c r="C98" i="3"/>
  <c r="D98" i="3"/>
  <c r="F98" i="3"/>
  <c r="K385" i="14"/>
  <c r="A98" i="3"/>
  <c r="E98" i="3"/>
  <c r="B98" i="3"/>
  <c r="B19" i="3"/>
  <c r="F19" i="3"/>
  <c r="C19" i="3"/>
  <c r="A19" i="3"/>
  <c r="E19" i="3"/>
  <c r="D19" i="3"/>
  <c r="K306" i="14"/>
  <c r="D68" i="2"/>
  <c r="A68" i="2"/>
  <c r="K115" i="14"/>
  <c r="B68" i="2"/>
  <c r="E68" i="2"/>
  <c r="F68" i="2"/>
  <c r="C68" i="2"/>
  <c r="B84" i="2"/>
  <c r="C84" i="2"/>
  <c r="F84" i="2"/>
  <c r="E84" i="2"/>
  <c r="D84" i="2"/>
  <c r="A84" i="2"/>
  <c r="K131" i="14"/>
  <c r="F70" i="4"/>
  <c r="E70" i="4"/>
  <c r="D70" i="4"/>
  <c r="K597" i="14"/>
  <c r="C70" i="4"/>
  <c r="A70" i="4"/>
  <c r="B70" i="4"/>
  <c r="E956" i="14"/>
  <c r="C55" i="10"/>
  <c r="E55" i="10"/>
  <c r="F55" i="10"/>
  <c r="B55" i="10"/>
  <c r="D55" i="10"/>
  <c r="K702" i="14"/>
  <c r="A55" i="10"/>
  <c r="E203" i="14"/>
  <c r="B37" i="10"/>
  <c r="E37" i="10"/>
  <c r="D37" i="10"/>
  <c r="A37" i="10"/>
  <c r="C37" i="10"/>
  <c r="K684" i="14"/>
  <c r="F37" i="10"/>
  <c r="E144" i="14"/>
  <c r="E747" i="14"/>
  <c r="C100" i="10"/>
  <c r="F100" i="10"/>
  <c r="K747" i="14"/>
  <c r="A100" i="10"/>
  <c r="E100" i="10"/>
  <c r="B100" i="10"/>
  <c r="D100" i="10"/>
  <c r="A52" i="12"/>
  <c r="D52" i="12"/>
  <c r="E52" i="12"/>
  <c r="F52" i="12"/>
  <c r="C52" i="12"/>
  <c r="K939" i="14"/>
  <c r="B52" i="12"/>
  <c r="B65" i="4"/>
  <c r="K592" i="14"/>
  <c r="D65" i="4"/>
  <c r="E65" i="4"/>
  <c r="C65" i="4"/>
  <c r="F65" i="4"/>
  <c r="A65" i="4"/>
  <c r="E711" i="14"/>
  <c r="C94" i="11"/>
  <c r="K501" i="14"/>
  <c r="D94" i="11"/>
  <c r="B94" i="11"/>
  <c r="A94" i="11"/>
  <c r="E94" i="11"/>
  <c r="F94" i="11"/>
  <c r="F99" i="5"/>
  <c r="D99" i="5"/>
  <c r="C99" i="5"/>
  <c r="B99" i="5"/>
  <c r="K866" i="14"/>
  <c r="A99" i="5"/>
  <c r="E99" i="5"/>
  <c r="K826" i="14"/>
  <c r="C59" i="5"/>
  <c r="D59" i="5"/>
  <c r="A59" i="5"/>
  <c r="E59" i="5"/>
  <c r="B59" i="5"/>
  <c r="F59" i="5"/>
  <c r="E77" i="2"/>
  <c r="A77" i="2"/>
  <c r="K124" i="14"/>
  <c r="D77" i="2"/>
  <c r="C77" i="2"/>
  <c r="B77" i="2"/>
  <c r="F77" i="2"/>
  <c r="F30" i="4"/>
  <c r="A30" i="4"/>
  <c r="D30" i="4"/>
  <c r="C30" i="4"/>
  <c r="B30" i="4"/>
  <c r="K557" i="14"/>
  <c r="E30" i="4"/>
  <c r="E223" i="14"/>
  <c r="G113" i="3"/>
  <c r="Y113" i="3" s="1"/>
  <c r="G107" i="3"/>
  <c r="C292" i="14"/>
  <c r="D13" i="5"/>
  <c r="E13" i="5"/>
  <c r="K780" i="14"/>
  <c r="C13" i="5"/>
  <c r="A13" i="5"/>
  <c r="B13" i="5"/>
  <c r="F13" i="5"/>
  <c r="A38" i="10"/>
  <c r="B38" i="10"/>
  <c r="C38" i="10"/>
  <c r="F38" i="10"/>
  <c r="E38" i="10"/>
  <c r="K685" i="14"/>
  <c r="D38" i="10"/>
  <c r="D97" i="5"/>
  <c r="C97" i="5"/>
  <c r="F97" i="5"/>
  <c r="E97" i="5"/>
  <c r="K864" i="14"/>
  <c r="A97" i="5"/>
  <c r="B97" i="5"/>
  <c r="E111" i="14"/>
  <c r="D96" i="10"/>
  <c r="B96" i="10"/>
  <c r="F96" i="10"/>
  <c r="A96" i="10"/>
  <c r="K743" i="14"/>
  <c r="E96" i="10"/>
  <c r="C96" i="10"/>
  <c r="E467" i="14"/>
  <c r="C88" i="4"/>
  <c r="F88" i="4"/>
  <c r="K615" i="14"/>
  <c r="D88" i="4"/>
  <c r="A88" i="4"/>
  <c r="E88" i="4"/>
  <c r="B88" i="4"/>
  <c r="K816" i="14"/>
  <c r="A49" i="5"/>
  <c r="D49" i="5"/>
  <c r="B49" i="5"/>
  <c r="C49" i="5"/>
  <c r="F49" i="5"/>
  <c r="E49" i="5"/>
  <c r="E472" i="14"/>
  <c r="E205" i="14"/>
  <c r="E799" i="14"/>
  <c r="E597" i="14"/>
  <c r="E78" i="14"/>
  <c r="E105" i="14"/>
  <c r="E546" i="14"/>
  <c r="E921" i="14"/>
  <c r="K924" i="14"/>
  <c r="E37" i="12"/>
  <c r="C37" i="12"/>
  <c r="D37" i="12"/>
  <c r="B37" i="12"/>
  <c r="F37" i="12"/>
  <c r="A37" i="12"/>
  <c r="E675" i="14"/>
  <c r="B105" i="2"/>
  <c r="K152" i="14"/>
  <c r="A105" i="2"/>
  <c r="C105" i="2"/>
  <c r="D105" i="2"/>
  <c r="E105" i="2"/>
  <c r="F105" i="2"/>
  <c r="K682" i="14"/>
  <c r="F35" i="10"/>
  <c r="A35" i="10"/>
  <c r="D35" i="10"/>
  <c r="E35" i="10"/>
  <c r="C35" i="10"/>
  <c r="B35" i="10"/>
  <c r="B102" i="4"/>
  <c r="E102" i="4"/>
  <c r="K629" i="14"/>
  <c r="F102" i="4"/>
  <c r="D102" i="4"/>
  <c r="A102" i="4"/>
  <c r="C102" i="4"/>
  <c r="E175" i="14"/>
  <c r="I110" i="9"/>
  <c r="E277" i="14" s="1"/>
  <c r="E923" i="14"/>
  <c r="E872" i="14"/>
  <c r="F62" i="12"/>
  <c r="K949" i="14"/>
  <c r="B62" i="12"/>
  <c r="D62" i="12"/>
  <c r="E62" i="12"/>
  <c r="C62" i="12"/>
  <c r="A62" i="12"/>
  <c r="E431" i="14"/>
  <c r="E791" i="14"/>
  <c r="E239" i="14"/>
  <c r="C32" i="4"/>
  <c r="A32" i="4"/>
  <c r="F32" i="4"/>
  <c r="B32" i="4"/>
  <c r="E32" i="4"/>
  <c r="K559" i="14"/>
  <c r="D32" i="4"/>
  <c r="A56" i="4"/>
  <c r="F56" i="4"/>
  <c r="K583" i="14"/>
  <c r="B56" i="4"/>
  <c r="C56" i="4"/>
  <c r="D56" i="4"/>
  <c r="E56" i="4"/>
  <c r="E246" i="14"/>
  <c r="F83" i="3"/>
  <c r="C83" i="3"/>
  <c r="B83" i="3"/>
  <c r="K370" i="14"/>
  <c r="A83" i="3"/>
  <c r="D83" i="3"/>
  <c r="E83" i="3"/>
  <c r="E323" i="14"/>
  <c r="A20" i="2"/>
  <c r="K67" i="14"/>
  <c r="F20" i="2"/>
  <c r="B20" i="2"/>
  <c r="D20" i="2"/>
  <c r="C20" i="2"/>
  <c r="E20" i="2"/>
  <c r="A24" i="2"/>
  <c r="C24" i="2"/>
  <c r="D24" i="2"/>
  <c r="F24" i="2"/>
  <c r="K71" i="14"/>
  <c r="E24" i="2"/>
  <c r="B24" i="2"/>
  <c r="D95" i="12"/>
  <c r="B95" i="12"/>
  <c r="A95" i="12"/>
  <c r="E95" i="12"/>
  <c r="C95" i="12"/>
  <c r="K982" i="14"/>
  <c r="F95" i="12"/>
  <c r="E493" i="14"/>
  <c r="K132" i="14"/>
  <c r="E85" i="2"/>
  <c r="B85" i="2"/>
  <c r="A85" i="2"/>
  <c r="D85" i="2"/>
  <c r="F85" i="2"/>
  <c r="C85" i="2"/>
  <c r="F22" i="10"/>
  <c r="K669" i="14"/>
  <c r="B22" i="10"/>
  <c r="A22" i="10"/>
  <c r="C22" i="10"/>
  <c r="E22" i="10"/>
  <c r="D22" i="10"/>
  <c r="E678" i="14"/>
  <c r="B91" i="9"/>
  <c r="D91" i="9"/>
  <c r="K258" i="14"/>
  <c r="A91" i="9"/>
  <c r="C91" i="9"/>
  <c r="E91" i="9"/>
  <c r="F91" i="9"/>
  <c r="E476" i="14"/>
  <c r="E215" i="14"/>
  <c r="E214" i="14"/>
  <c r="E259" i="14"/>
  <c r="A48" i="10"/>
  <c r="C48" i="10"/>
  <c r="B48" i="10"/>
  <c r="E48" i="10"/>
  <c r="K695" i="14"/>
  <c r="D48" i="10"/>
  <c r="F48" i="10"/>
  <c r="F30" i="2"/>
  <c r="D30" i="2"/>
  <c r="E30" i="2"/>
  <c r="B30" i="2"/>
  <c r="C30" i="2"/>
  <c r="K77" i="14"/>
  <c r="A30" i="2"/>
  <c r="K256" i="14"/>
  <c r="A89" i="9"/>
  <c r="F89" i="9"/>
  <c r="E89" i="9"/>
  <c r="C89" i="9"/>
  <c r="D89" i="9"/>
  <c r="B89" i="9"/>
  <c r="B10" i="9"/>
  <c r="K177" i="14"/>
  <c r="C10" i="9"/>
  <c r="F10" i="9"/>
  <c r="E10" i="9"/>
  <c r="A10" i="9"/>
  <c r="D10" i="9"/>
  <c r="E59" i="14"/>
  <c r="E120" i="14"/>
  <c r="B17" i="12"/>
  <c r="E17" i="12"/>
  <c r="F17" i="12"/>
  <c r="C17" i="12"/>
  <c r="K904" i="14"/>
  <c r="A17" i="12"/>
  <c r="D17" i="12"/>
  <c r="E200" i="14"/>
  <c r="B83" i="12"/>
  <c r="E83" i="12"/>
  <c r="K970" i="14"/>
  <c r="C83" i="12"/>
  <c r="F83" i="12"/>
  <c r="A83" i="12"/>
  <c r="D83" i="12"/>
  <c r="E89" i="3"/>
  <c r="B89" i="3"/>
  <c r="A89" i="3"/>
  <c r="D89" i="3"/>
  <c r="F89" i="3"/>
  <c r="K376" i="14"/>
  <c r="C89" i="3"/>
  <c r="E356" i="14"/>
  <c r="E459" i="14"/>
  <c r="C10" i="5"/>
  <c r="F10" i="5"/>
  <c r="B10" i="5"/>
  <c r="D10" i="5"/>
  <c r="E10" i="5"/>
  <c r="K777" i="14"/>
  <c r="A10" i="5"/>
  <c r="E388" i="14"/>
  <c r="A42" i="11"/>
  <c r="D42" i="11"/>
  <c r="B42" i="11"/>
  <c r="C42" i="11"/>
  <c r="F42" i="11"/>
  <c r="K449" i="14"/>
  <c r="E42" i="11"/>
  <c r="E145" i="14"/>
  <c r="E43" i="12"/>
  <c r="K930" i="14"/>
  <c r="F43" i="12"/>
  <c r="A43" i="12"/>
  <c r="B43" i="12"/>
  <c r="D43" i="12"/>
  <c r="C43" i="12"/>
  <c r="E717" i="14"/>
  <c r="E339" i="14"/>
  <c r="E499" i="14"/>
  <c r="A29" i="9"/>
  <c r="K196" i="14"/>
  <c r="E29" i="9"/>
  <c r="B29" i="9"/>
  <c r="D29" i="9"/>
  <c r="F29" i="9"/>
  <c r="C29" i="9"/>
  <c r="E35" i="2"/>
  <c r="C35" i="2"/>
  <c r="F35" i="2"/>
  <c r="K82" i="14"/>
  <c r="A35" i="2"/>
  <c r="D35" i="2"/>
  <c r="B35" i="2"/>
  <c r="E662" i="14"/>
  <c r="K104" i="14"/>
  <c r="C57" i="2"/>
  <c r="E57" i="2"/>
  <c r="F57" i="2"/>
  <c r="B57" i="2"/>
  <c r="D57" i="2"/>
  <c r="A57" i="2"/>
  <c r="F50" i="9"/>
  <c r="A50" i="9"/>
  <c r="D50" i="9"/>
  <c r="E50" i="9"/>
  <c r="C50" i="9"/>
  <c r="K217" i="14"/>
  <c r="B50" i="9"/>
  <c r="D45" i="5"/>
  <c r="E45" i="5"/>
  <c r="F45" i="5"/>
  <c r="K812" i="14"/>
  <c r="A45" i="5"/>
  <c r="B45" i="5"/>
  <c r="C45" i="5"/>
  <c r="A66" i="5"/>
  <c r="K833" i="14"/>
  <c r="D66" i="5"/>
  <c r="F66" i="5"/>
  <c r="E66" i="5"/>
  <c r="B66" i="5"/>
  <c r="C66" i="5"/>
  <c r="C16" i="3"/>
  <c r="F16" i="3"/>
  <c r="D16" i="3"/>
  <c r="B16" i="3"/>
  <c r="K303" i="14"/>
  <c r="A16" i="3"/>
  <c r="E16" i="3"/>
  <c r="A18" i="3"/>
  <c r="F18" i="3"/>
  <c r="C18" i="3"/>
  <c r="K305" i="14"/>
  <c r="B18" i="3"/>
  <c r="E18" i="3"/>
  <c r="D18" i="3"/>
  <c r="E80" i="11"/>
  <c r="A80" i="11"/>
  <c r="B80" i="11"/>
  <c r="D80" i="11"/>
  <c r="K487" i="14"/>
  <c r="F80" i="11"/>
  <c r="C80" i="11"/>
  <c r="F31" i="12"/>
  <c r="K918" i="14"/>
  <c r="C31" i="12"/>
  <c r="D31" i="12"/>
  <c r="A31" i="12"/>
  <c r="B31" i="12"/>
  <c r="E31" i="12"/>
  <c r="K457" i="14"/>
  <c r="B50" i="11"/>
  <c r="D50" i="11"/>
  <c r="F50" i="11"/>
  <c r="A50" i="11"/>
  <c r="C50" i="11"/>
  <c r="E50" i="11"/>
  <c r="B39" i="5"/>
  <c r="D39" i="5"/>
  <c r="A39" i="5"/>
  <c r="K806" i="14"/>
  <c r="E39" i="5"/>
  <c r="C39" i="5"/>
  <c r="F39" i="5"/>
  <c r="A78" i="2"/>
  <c r="F78" i="2"/>
  <c r="D78" i="2"/>
  <c r="C78" i="2"/>
  <c r="B78" i="2"/>
  <c r="K125" i="14"/>
  <c r="E78" i="2"/>
  <c r="K679" i="14"/>
  <c r="E32" i="10"/>
  <c r="A32" i="10"/>
  <c r="C32" i="10"/>
  <c r="B32" i="10"/>
  <c r="F32" i="10"/>
  <c r="D32" i="10"/>
  <c r="E577" i="14"/>
  <c r="D41" i="11"/>
  <c r="K448" i="14"/>
  <c r="C41" i="11"/>
  <c r="B41" i="11"/>
  <c r="E41" i="11"/>
  <c r="A41" i="11"/>
  <c r="F41" i="11"/>
  <c r="A13" i="4"/>
  <c r="B13" i="4"/>
  <c r="D13" i="4"/>
  <c r="C13" i="4"/>
  <c r="E13" i="4"/>
  <c r="K540" i="14"/>
  <c r="F13" i="4"/>
  <c r="E798" i="14"/>
  <c r="B64" i="5"/>
  <c r="F64" i="5"/>
  <c r="A64" i="5"/>
  <c r="E64" i="5"/>
  <c r="C64" i="5"/>
  <c r="K831" i="14"/>
  <c r="D64" i="5"/>
  <c r="E972" i="14"/>
  <c r="E103" i="14"/>
  <c r="B48" i="5"/>
  <c r="K815" i="14"/>
  <c r="A48" i="5"/>
  <c r="E48" i="5"/>
  <c r="F48" i="5"/>
  <c r="D48" i="5"/>
  <c r="C48" i="5"/>
  <c r="E469" i="14"/>
  <c r="F16" i="4"/>
  <c r="C16" i="4"/>
  <c r="A16" i="4"/>
  <c r="B16" i="4"/>
  <c r="D16" i="4"/>
  <c r="K543" i="14"/>
  <c r="E16" i="4"/>
  <c r="C61" i="2"/>
  <c r="F61" i="2"/>
  <c r="K108" i="14"/>
  <c r="B61" i="2"/>
  <c r="E61" i="2"/>
  <c r="D61" i="2"/>
  <c r="A61" i="2"/>
  <c r="E623" i="14"/>
  <c r="C18" i="11"/>
  <c r="E18" i="11"/>
  <c r="D18" i="11"/>
  <c r="F18" i="11"/>
  <c r="K425" i="14"/>
  <c r="B18" i="11"/>
  <c r="A18" i="11"/>
  <c r="E971" i="14"/>
  <c r="F20" i="9"/>
  <c r="C20" i="9"/>
  <c r="D20" i="9"/>
  <c r="B20" i="9"/>
  <c r="A20" i="9"/>
  <c r="K187" i="14"/>
  <c r="E20" i="9"/>
  <c r="K945" i="14"/>
  <c r="C58" i="12"/>
  <c r="A58" i="12"/>
  <c r="E58" i="12"/>
  <c r="D58" i="12"/>
  <c r="F58" i="12"/>
  <c r="B58" i="12"/>
  <c r="E578" i="14"/>
  <c r="E712" i="14"/>
  <c r="E116" i="14"/>
  <c r="D34" i="12"/>
  <c r="K921" i="14"/>
  <c r="B34" i="12"/>
  <c r="F34" i="12"/>
  <c r="E34" i="12"/>
  <c r="C34" i="12"/>
  <c r="A34" i="12"/>
  <c r="E211" i="14"/>
  <c r="E385" i="14"/>
  <c r="E124" i="14"/>
  <c r="E108" i="14"/>
  <c r="E592" i="14"/>
  <c r="E788" i="14"/>
  <c r="E93" i="14"/>
  <c r="C81" i="4"/>
  <c r="E81" i="4"/>
  <c r="A81" i="4"/>
  <c r="K608" i="14"/>
  <c r="B81" i="4"/>
  <c r="D81" i="4"/>
  <c r="F81" i="4"/>
  <c r="A32" i="12"/>
  <c r="E32" i="12"/>
  <c r="B32" i="12"/>
  <c r="K919" i="14"/>
  <c r="F32" i="12"/>
  <c r="D32" i="12"/>
  <c r="C32" i="12"/>
  <c r="E194" i="14"/>
  <c r="E588" i="14"/>
  <c r="F84" i="9"/>
  <c r="D84" i="9"/>
  <c r="C84" i="9"/>
  <c r="A84" i="9"/>
  <c r="K251" i="14"/>
  <c r="B84" i="9"/>
  <c r="E84" i="9"/>
  <c r="A88" i="10"/>
  <c r="C88" i="10"/>
  <c r="D88" i="10"/>
  <c r="B88" i="10"/>
  <c r="K735" i="14"/>
  <c r="E88" i="10"/>
  <c r="F88" i="10"/>
  <c r="E224" i="14"/>
  <c r="E497" i="14"/>
  <c r="E267" i="14"/>
  <c r="E58" i="14"/>
  <c r="E81" i="14"/>
  <c r="K426" i="14"/>
  <c r="E19" i="11"/>
  <c r="A19" i="11"/>
  <c r="D19" i="11"/>
  <c r="C19" i="11"/>
  <c r="F19" i="11"/>
  <c r="B19" i="11"/>
  <c r="D31" i="9"/>
  <c r="A31" i="9"/>
  <c r="F31" i="9"/>
  <c r="C31" i="9"/>
  <c r="E31" i="9"/>
  <c r="B31" i="9"/>
  <c r="K198" i="14"/>
  <c r="E728" i="14"/>
  <c r="K255" i="14"/>
  <c r="C88" i="9"/>
  <c r="E88" i="9"/>
  <c r="D88" i="9"/>
  <c r="F88" i="9"/>
  <c r="B88" i="9"/>
  <c r="A88" i="9"/>
  <c r="F82" i="11"/>
  <c r="K489" i="14"/>
  <c r="C82" i="11"/>
  <c r="A82" i="11"/>
  <c r="B82" i="11"/>
  <c r="E82" i="11"/>
  <c r="D82" i="11"/>
  <c r="F58" i="10"/>
  <c r="B58" i="10"/>
  <c r="E58" i="10"/>
  <c r="A58" i="10"/>
  <c r="K705" i="14"/>
  <c r="C58" i="10"/>
  <c r="D58" i="10"/>
  <c r="B79" i="12"/>
  <c r="C79" i="12"/>
  <c r="F79" i="12"/>
  <c r="E79" i="12"/>
  <c r="K966" i="14"/>
  <c r="A79" i="12"/>
  <c r="D79" i="12"/>
  <c r="E504" i="14"/>
  <c r="E92" i="14"/>
  <c r="B75" i="12"/>
  <c r="D75" i="12"/>
  <c r="K962" i="14"/>
  <c r="C75" i="12"/>
  <c r="E75" i="12"/>
  <c r="A75" i="12"/>
  <c r="F75" i="12"/>
  <c r="C76" i="11"/>
  <c r="B76" i="11"/>
  <c r="A76" i="11"/>
  <c r="E76" i="11"/>
  <c r="F76" i="11"/>
  <c r="K483" i="14"/>
  <c r="D76" i="11"/>
  <c r="E255" i="14"/>
  <c r="F92" i="3"/>
  <c r="K379" i="14"/>
  <c r="D92" i="3"/>
  <c r="B92" i="3"/>
  <c r="A92" i="3"/>
  <c r="C92" i="3"/>
  <c r="E92" i="3"/>
  <c r="A71" i="9"/>
  <c r="C71" i="9"/>
  <c r="D71" i="9"/>
  <c r="E71" i="9"/>
  <c r="B71" i="9"/>
  <c r="K238" i="14"/>
  <c r="F71" i="9"/>
  <c r="E375" i="14"/>
  <c r="E954" i="14"/>
  <c r="C91" i="11"/>
  <c r="B91" i="11"/>
  <c r="K498" i="14"/>
  <c r="A91" i="11"/>
  <c r="D91" i="11"/>
  <c r="E91" i="11"/>
  <c r="F91" i="11"/>
  <c r="E848" i="14"/>
  <c r="E666" i="14"/>
  <c r="O109" i="4"/>
  <c r="K636" i="14" s="1"/>
  <c r="E7" i="4"/>
  <c r="K534" i="14"/>
  <c r="C7" i="4"/>
  <c r="D7" i="4"/>
  <c r="A7" i="4"/>
  <c r="F7" i="4"/>
  <c r="B7" i="4"/>
  <c r="E822" i="14"/>
  <c r="A80" i="4"/>
  <c r="B80" i="4"/>
  <c r="K607" i="14"/>
  <c r="D80" i="4"/>
  <c r="C80" i="4"/>
  <c r="E80" i="4"/>
  <c r="F80" i="4"/>
  <c r="E952" i="14"/>
  <c r="E69" i="14"/>
  <c r="A9" i="9"/>
  <c r="K176" i="14"/>
  <c r="F9" i="9"/>
  <c r="D9" i="9"/>
  <c r="C9" i="9"/>
  <c r="E9" i="9"/>
  <c r="B9" i="9"/>
  <c r="O111" i="9"/>
  <c r="K278" i="14" s="1"/>
  <c r="E658" i="14"/>
  <c r="E47" i="4"/>
  <c r="D47" i="4"/>
  <c r="B47" i="4"/>
  <c r="C47" i="4"/>
  <c r="F47" i="4"/>
  <c r="A47" i="4"/>
  <c r="K574" i="14"/>
  <c r="E338" i="14"/>
  <c r="E991" i="14"/>
  <c r="E104" i="12"/>
  <c r="C104" i="12"/>
  <c r="A104" i="12"/>
  <c r="K991" i="14"/>
  <c r="D104" i="12"/>
  <c r="B104" i="12"/>
  <c r="F104" i="12"/>
  <c r="E9" i="5"/>
  <c r="D9" i="5"/>
  <c r="O111" i="5"/>
  <c r="K878" i="14" s="1"/>
  <c r="C9" i="5"/>
  <c r="A9" i="5"/>
  <c r="K776" i="14"/>
  <c r="B9" i="5"/>
  <c r="F9" i="5"/>
  <c r="E659" i="14"/>
  <c r="B101" i="12"/>
  <c r="D101" i="12"/>
  <c r="E101" i="12"/>
  <c r="A101" i="12"/>
  <c r="C101" i="12"/>
  <c r="F101" i="12"/>
  <c r="K988" i="14"/>
  <c r="B37" i="3"/>
  <c r="E37" i="3"/>
  <c r="K324" i="14"/>
  <c r="D37" i="3"/>
  <c r="F37" i="3"/>
  <c r="C37" i="3"/>
  <c r="A37" i="3"/>
  <c r="C62" i="3"/>
  <c r="E62" i="3"/>
  <c r="K349" i="14"/>
  <c r="D62" i="3"/>
  <c r="B62" i="3"/>
  <c r="F62" i="3"/>
  <c r="A62" i="3"/>
  <c r="E358" i="14"/>
  <c r="D104" i="10"/>
  <c r="F104" i="10"/>
  <c r="C104" i="10"/>
  <c r="A104" i="10"/>
  <c r="K751" i="14"/>
  <c r="B104" i="10"/>
  <c r="E104" i="10"/>
  <c r="E186" i="14"/>
  <c r="E11" i="2"/>
  <c r="K58" i="14"/>
  <c r="C11" i="2"/>
  <c r="F11" i="2"/>
  <c r="B11" i="2"/>
  <c r="A11" i="2"/>
  <c r="D11" i="2"/>
  <c r="K753" i="14"/>
  <c r="A106" i="10"/>
  <c r="D106" i="10"/>
  <c r="C106" i="10"/>
  <c r="B106" i="10"/>
  <c r="F106" i="10"/>
  <c r="E106" i="10"/>
  <c r="E568" i="14"/>
  <c r="A103" i="2"/>
  <c r="F103" i="2"/>
  <c r="D103" i="2"/>
  <c r="K150" i="14"/>
  <c r="B103" i="2"/>
  <c r="E103" i="2"/>
  <c r="C103" i="2"/>
  <c r="E310" i="14"/>
  <c r="E115" i="14"/>
  <c r="E266" i="14"/>
  <c r="E583" i="14"/>
  <c r="E705" i="14"/>
  <c r="E929" i="14"/>
  <c r="E732" i="14"/>
  <c r="F99" i="4"/>
  <c r="E99" i="4"/>
  <c r="C99" i="4"/>
  <c r="B99" i="4"/>
  <c r="A99" i="4"/>
  <c r="D99" i="4"/>
  <c r="K626" i="14"/>
  <c r="A16" i="5"/>
  <c r="C16" i="5"/>
  <c r="E16" i="5"/>
  <c r="F16" i="5"/>
  <c r="B16" i="5"/>
  <c r="K783" i="14"/>
  <c r="D16" i="5"/>
  <c r="I111" i="2"/>
  <c r="E158" i="14" s="1"/>
  <c r="E56" i="14"/>
  <c r="F48" i="12"/>
  <c r="A48" i="12"/>
  <c r="K935" i="14"/>
  <c r="E48" i="12"/>
  <c r="D48" i="12"/>
  <c r="B48" i="12"/>
  <c r="C48" i="12"/>
  <c r="E944" i="14"/>
  <c r="E735" i="14"/>
  <c r="B26" i="11"/>
  <c r="A26" i="11"/>
  <c r="E26" i="11"/>
  <c r="F26" i="11"/>
  <c r="C26" i="11"/>
  <c r="D26" i="11"/>
  <c r="K433" i="14"/>
  <c r="A20" i="11"/>
  <c r="K427" i="14"/>
  <c r="C20" i="11"/>
  <c r="F20" i="11"/>
  <c r="E20" i="11"/>
  <c r="B20" i="11"/>
  <c r="D20" i="11"/>
  <c r="C92" i="9"/>
  <c r="A92" i="9"/>
  <c r="B92" i="9"/>
  <c r="D92" i="9"/>
  <c r="K259" i="14"/>
  <c r="E92" i="9"/>
  <c r="F92" i="9"/>
  <c r="E628" i="14"/>
  <c r="B101" i="9"/>
  <c r="D101" i="9"/>
  <c r="K268" i="14"/>
  <c r="E101" i="9"/>
  <c r="F101" i="9"/>
  <c r="C101" i="9"/>
  <c r="A101" i="9"/>
  <c r="K469" i="14"/>
  <c r="C62" i="11"/>
  <c r="A62" i="11"/>
  <c r="F62" i="11"/>
  <c r="D62" i="11"/>
  <c r="E62" i="11"/>
  <c r="B62" i="11"/>
  <c r="D57" i="5"/>
  <c r="B57" i="5"/>
  <c r="C57" i="5"/>
  <c r="F57" i="5"/>
  <c r="K824" i="14"/>
  <c r="E57" i="5"/>
  <c r="A57" i="5"/>
  <c r="F26" i="12"/>
  <c r="K913" i="14"/>
  <c r="B26" i="12"/>
  <c r="D26" i="12"/>
  <c r="C26" i="12"/>
  <c r="E26" i="12"/>
  <c r="A26" i="12"/>
  <c r="B49" i="9"/>
  <c r="F49" i="9"/>
  <c r="D49" i="9"/>
  <c r="A49" i="9"/>
  <c r="K216" i="14"/>
  <c r="C49" i="9"/>
  <c r="E49" i="9"/>
  <c r="C55" i="2"/>
  <c r="K102" i="14"/>
  <c r="F55" i="2"/>
  <c r="D55" i="2"/>
  <c r="E55" i="2"/>
  <c r="A55" i="2"/>
  <c r="B55" i="2"/>
  <c r="B12" i="9"/>
  <c r="A12" i="9"/>
  <c r="K179" i="14"/>
  <c r="E12" i="9"/>
  <c r="F12" i="9"/>
  <c r="C12" i="9"/>
  <c r="D12" i="9"/>
  <c r="E55" i="9"/>
  <c r="K222" i="14"/>
  <c r="C55" i="9"/>
  <c r="A55" i="9"/>
  <c r="B55" i="9"/>
  <c r="D55" i="9"/>
  <c r="F55" i="9"/>
  <c r="F80" i="2"/>
  <c r="D80" i="2"/>
  <c r="K127" i="14"/>
  <c r="E80" i="2"/>
  <c r="C80" i="2"/>
  <c r="B80" i="2"/>
  <c r="A80" i="2"/>
  <c r="E11" i="5"/>
  <c r="F11" i="5"/>
  <c r="B11" i="5"/>
  <c r="C11" i="5"/>
  <c r="A11" i="5"/>
  <c r="K778" i="14"/>
  <c r="D11" i="5"/>
  <c r="K208" i="14"/>
  <c r="C41" i="9"/>
  <c r="A41" i="9"/>
  <c r="E41" i="9"/>
  <c r="D41" i="9"/>
  <c r="F41" i="9"/>
  <c r="B41" i="9"/>
  <c r="C103" i="11"/>
  <c r="D103" i="11"/>
  <c r="B103" i="11"/>
  <c r="A103" i="11"/>
  <c r="K510" i="14"/>
  <c r="F103" i="11"/>
  <c r="E103" i="11"/>
  <c r="E744" i="14"/>
  <c r="B14" i="4"/>
  <c r="D14" i="4"/>
  <c r="K541" i="14"/>
  <c r="A14" i="4"/>
  <c r="C14" i="4"/>
  <c r="F14" i="4"/>
  <c r="E14" i="4"/>
  <c r="E460" i="14"/>
  <c r="A52" i="9"/>
  <c r="K219" i="14"/>
  <c r="D52" i="9"/>
  <c r="B52" i="9"/>
  <c r="E52" i="9"/>
  <c r="F52" i="9"/>
  <c r="C52" i="9"/>
  <c r="E797" i="14"/>
  <c r="E898" i="14"/>
  <c r="A75" i="11"/>
  <c r="B75" i="11"/>
  <c r="K482" i="14"/>
  <c r="E75" i="11"/>
  <c r="F75" i="11"/>
  <c r="D75" i="11"/>
  <c r="C75" i="11"/>
  <c r="E67" i="5"/>
  <c r="F67" i="5"/>
  <c r="D67" i="5"/>
  <c r="A67" i="5"/>
  <c r="C67" i="5"/>
  <c r="B67" i="5"/>
  <c r="K834" i="14"/>
  <c r="D30" i="11"/>
  <c r="E30" i="11"/>
  <c r="A30" i="11"/>
  <c r="C30" i="11"/>
  <c r="B30" i="11"/>
  <c r="F30" i="11"/>
  <c r="K437" i="14"/>
  <c r="D57" i="12"/>
  <c r="E57" i="12"/>
  <c r="C57" i="12"/>
  <c r="B57" i="12"/>
  <c r="K944" i="14"/>
  <c r="A57" i="12"/>
  <c r="F57" i="12"/>
  <c r="E98" i="10"/>
  <c r="B98" i="10"/>
  <c r="D98" i="10"/>
  <c r="F98" i="10"/>
  <c r="C98" i="10"/>
  <c r="A98" i="10"/>
  <c r="K745" i="14"/>
  <c r="E81" i="10"/>
  <c r="F81" i="10"/>
  <c r="K728" i="14"/>
  <c r="D81" i="10"/>
  <c r="A81" i="10"/>
  <c r="C81" i="10"/>
  <c r="B81" i="10"/>
  <c r="B80" i="3"/>
  <c r="E80" i="3"/>
  <c r="C80" i="3"/>
  <c r="D80" i="3"/>
  <c r="F80" i="3"/>
  <c r="K367" i="14"/>
  <c r="A80" i="3"/>
  <c r="E42" i="5"/>
  <c r="C42" i="5"/>
  <c r="F42" i="5"/>
  <c r="K809" i="14"/>
  <c r="D42" i="5"/>
  <c r="A42" i="5"/>
  <c r="B42" i="5"/>
  <c r="E28" i="5"/>
  <c r="D28" i="5"/>
  <c r="A28" i="5"/>
  <c r="F28" i="5"/>
  <c r="C28" i="5"/>
  <c r="K795" i="14"/>
  <c r="B28" i="5"/>
  <c r="E40" i="10"/>
  <c r="A40" i="10"/>
  <c r="D40" i="10"/>
  <c r="F40" i="10"/>
  <c r="K687" i="14"/>
  <c r="B40" i="10"/>
  <c r="C40" i="10"/>
  <c r="E902" i="14"/>
  <c r="E723" i="14"/>
  <c r="D65" i="10"/>
  <c r="A65" i="10"/>
  <c r="B65" i="10"/>
  <c r="C65" i="10"/>
  <c r="K712" i="14"/>
  <c r="F65" i="10"/>
  <c r="E65" i="10"/>
  <c r="E709" i="14"/>
  <c r="A98" i="4"/>
  <c r="E98" i="4"/>
  <c r="F98" i="4"/>
  <c r="K625" i="14"/>
  <c r="D98" i="4"/>
  <c r="C98" i="4"/>
  <c r="B98" i="4"/>
  <c r="E824" i="14"/>
  <c r="E812" i="14"/>
  <c r="E587" i="14"/>
  <c r="B69" i="4"/>
  <c r="E69" i="4"/>
  <c r="A69" i="4"/>
  <c r="D69" i="4"/>
  <c r="K596" i="14"/>
  <c r="F69" i="4"/>
  <c r="C69" i="4"/>
  <c r="E99" i="14"/>
  <c r="E930" i="14"/>
  <c r="E90" i="9"/>
  <c r="D90" i="9"/>
  <c r="C90" i="9"/>
  <c r="A90" i="9"/>
  <c r="B90" i="9"/>
  <c r="F90" i="9"/>
  <c r="K257" i="14"/>
  <c r="E372" i="14"/>
  <c r="E422" i="14"/>
  <c r="E938" i="14"/>
  <c r="F102" i="11"/>
  <c r="K509" i="14"/>
  <c r="C102" i="11"/>
  <c r="A102" i="11"/>
  <c r="E102" i="11"/>
  <c r="D102" i="11"/>
  <c r="B102" i="11"/>
  <c r="E707" i="14"/>
  <c r="B102" i="10"/>
  <c r="F102" i="10"/>
  <c r="E102" i="10"/>
  <c r="D102" i="10"/>
  <c r="A102" i="10"/>
  <c r="K749" i="14"/>
  <c r="C102" i="10"/>
  <c r="E152" i="14"/>
  <c r="F27" i="5"/>
  <c r="B27" i="5"/>
  <c r="E27" i="5"/>
  <c r="D27" i="5"/>
  <c r="A27" i="5"/>
  <c r="C27" i="5"/>
  <c r="K794" i="14"/>
  <c r="F60" i="11"/>
  <c r="C60" i="11"/>
  <c r="D60" i="11"/>
  <c r="B60" i="11"/>
  <c r="K467" i="14"/>
  <c r="A60" i="11"/>
  <c r="E60" i="11"/>
  <c r="C22" i="9"/>
  <c r="D22" i="9"/>
  <c r="E22" i="9"/>
  <c r="F22" i="9"/>
  <c r="A22" i="9"/>
  <c r="K189" i="14"/>
  <c r="B22" i="9"/>
  <c r="F25" i="3"/>
  <c r="E25" i="3"/>
  <c r="A25" i="3"/>
  <c r="B25" i="3"/>
  <c r="K312" i="14"/>
  <c r="D25" i="3"/>
  <c r="C25" i="3"/>
  <c r="E109" i="14"/>
  <c r="E609" i="14"/>
  <c r="E264" i="14"/>
  <c r="K694" i="14"/>
  <c r="A47" i="10"/>
  <c r="E47" i="10"/>
  <c r="C47" i="10"/>
  <c r="D47" i="10"/>
  <c r="F47" i="10"/>
  <c r="B47" i="10"/>
  <c r="F76" i="12"/>
  <c r="D76" i="12"/>
  <c r="K963" i="14"/>
  <c r="B76" i="12"/>
  <c r="E76" i="12"/>
  <c r="A76" i="12"/>
  <c r="C76" i="12"/>
  <c r="E551" i="14"/>
  <c r="A81" i="9"/>
  <c r="C81" i="9"/>
  <c r="B81" i="9"/>
  <c r="F81" i="9"/>
  <c r="K248" i="14"/>
  <c r="E81" i="9"/>
  <c r="D81" i="9"/>
  <c r="E852" i="14"/>
  <c r="K271" i="14"/>
  <c r="C104" i="9"/>
  <c r="B104" i="9"/>
  <c r="D104" i="9"/>
  <c r="E104" i="9"/>
  <c r="F104" i="9"/>
  <c r="A104" i="9"/>
  <c r="E79" i="2"/>
  <c r="D79" i="2"/>
  <c r="A79" i="2"/>
  <c r="C79" i="2"/>
  <c r="F79" i="2"/>
  <c r="B79" i="2"/>
  <c r="K126" i="14"/>
  <c r="E695" i="14"/>
  <c r="E967" i="14"/>
  <c r="C72" i="4"/>
  <c r="K599" i="14"/>
  <c r="F72" i="4"/>
  <c r="B72" i="4"/>
  <c r="E72" i="4"/>
  <c r="A72" i="4"/>
  <c r="D72" i="4"/>
  <c r="B84" i="3"/>
  <c r="K371" i="14"/>
  <c r="C84" i="3"/>
  <c r="F84" i="3"/>
  <c r="A84" i="3"/>
  <c r="E84" i="3"/>
  <c r="D84" i="3"/>
  <c r="E869" i="14"/>
  <c r="D29" i="11"/>
  <c r="F29" i="11"/>
  <c r="B29" i="11"/>
  <c r="A29" i="11"/>
  <c r="C29" i="11"/>
  <c r="K436" i="14"/>
  <c r="E29" i="11"/>
  <c r="A103" i="5"/>
  <c r="E103" i="5"/>
  <c r="C103" i="5"/>
  <c r="D103" i="5"/>
  <c r="F103" i="5"/>
  <c r="K870" i="14"/>
  <c r="B103" i="5"/>
  <c r="K218" i="14"/>
  <c r="C51" i="9"/>
  <c r="D51" i="9"/>
  <c r="F51" i="9"/>
  <c r="A51" i="9"/>
  <c r="E51" i="9"/>
  <c r="B51" i="9"/>
  <c r="E660" i="14"/>
  <c r="F51" i="3"/>
  <c r="B51" i="3"/>
  <c r="A51" i="3"/>
  <c r="C51" i="3"/>
  <c r="K338" i="14"/>
  <c r="E51" i="3"/>
  <c r="D51" i="3"/>
  <c r="E943" i="14"/>
  <c r="F103" i="3"/>
  <c r="C103" i="3"/>
  <c r="K390" i="14"/>
  <c r="A103" i="3"/>
  <c r="E103" i="3"/>
  <c r="D103" i="3"/>
  <c r="B103" i="3"/>
  <c r="F27" i="4"/>
  <c r="A27" i="4"/>
  <c r="E27" i="4"/>
  <c r="B27" i="4"/>
  <c r="C27" i="4"/>
  <c r="D27" i="4"/>
  <c r="K554" i="14"/>
  <c r="E16" i="10"/>
  <c r="A16" i="10"/>
  <c r="F16" i="10"/>
  <c r="K663" i="14"/>
  <c r="D16" i="10"/>
  <c r="B16" i="10"/>
  <c r="C16" i="10"/>
  <c r="A12" i="12"/>
  <c r="E12" i="12"/>
  <c r="C12" i="12"/>
  <c r="F12" i="12"/>
  <c r="K899" i="14"/>
  <c r="B12" i="12"/>
  <c r="D12" i="12"/>
  <c r="K683" i="14"/>
  <c r="D36" i="10"/>
  <c r="E36" i="10"/>
  <c r="C36" i="10"/>
  <c r="A36" i="10"/>
  <c r="B36" i="10"/>
  <c r="F36" i="10"/>
  <c r="E951" i="14"/>
  <c r="F21" i="5"/>
  <c r="C21" i="5"/>
  <c r="D21" i="5"/>
  <c r="B21" i="5"/>
  <c r="K788" i="14"/>
  <c r="A21" i="5"/>
  <c r="E21" i="5"/>
  <c r="E222" i="14"/>
  <c r="E37" i="2"/>
  <c r="C37" i="2"/>
  <c r="F37" i="2"/>
  <c r="A37" i="2"/>
  <c r="B37" i="2"/>
  <c r="K84" i="14"/>
  <c r="D37" i="2"/>
  <c r="E560" i="14"/>
  <c r="E131" i="14"/>
  <c r="E832" i="14"/>
  <c r="E262" i="14"/>
  <c r="E491" i="14"/>
  <c r="E826" i="14"/>
  <c r="D42" i="4"/>
  <c r="A42" i="4"/>
  <c r="C42" i="4"/>
  <c r="E42" i="4"/>
  <c r="K569" i="14"/>
  <c r="F42" i="4"/>
  <c r="B42" i="4"/>
  <c r="E828" i="14"/>
  <c r="A85" i="5"/>
  <c r="F85" i="5"/>
  <c r="K852" i="14"/>
  <c r="C85" i="5"/>
  <c r="E85" i="5"/>
  <c r="B85" i="5"/>
  <c r="D85" i="5"/>
  <c r="F11" i="9"/>
  <c r="K178" i="14"/>
  <c r="E11" i="9"/>
  <c r="B11" i="9"/>
  <c r="C11" i="9"/>
  <c r="A11" i="9"/>
  <c r="D11" i="9"/>
  <c r="B17" i="2"/>
  <c r="D17" i="2"/>
  <c r="E17" i="2"/>
  <c r="C17" i="2"/>
  <c r="K64" i="14"/>
  <c r="F17" i="2"/>
  <c r="A17" i="2"/>
  <c r="E540" i="14"/>
  <c r="E474" i="14"/>
  <c r="E547" i="14"/>
  <c r="B54" i="2"/>
  <c r="D54" i="2"/>
  <c r="E54" i="2"/>
  <c r="F54" i="2"/>
  <c r="K101" i="14"/>
  <c r="C54" i="2"/>
  <c r="A54" i="2"/>
  <c r="E350" i="14"/>
  <c r="E980" i="14"/>
  <c r="E106" i="5"/>
  <c r="A106" i="5"/>
  <c r="F106" i="5"/>
  <c r="K873" i="14"/>
  <c r="D106" i="5"/>
  <c r="C106" i="5"/>
  <c r="B106" i="5"/>
  <c r="A67" i="10"/>
  <c r="E67" i="10"/>
  <c r="D67" i="10"/>
  <c r="C67" i="10"/>
  <c r="B67" i="10"/>
  <c r="F67" i="10"/>
  <c r="K714" i="14"/>
  <c r="A32" i="11"/>
  <c r="F32" i="11"/>
  <c r="C32" i="11"/>
  <c r="K439" i="14"/>
  <c r="D32" i="11"/>
  <c r="B32" i="11"/>
  <c r="E32" i="11"/>
  <c r="E988" i="14"/>
  <c r="B23" i="2"/>
  <c r="D23" i="2"/>
  <c r="K70" i="14"/>
  <c r="E23" i="2"/>
  <c r="A23" i="2"/>
  <c r="F23" i="2"/>
  <c r="C23" i="2"/>
  <c r="K672" i="14"/>
  <c r="E25" i="10"/>
  <c r="D25" i="10"/>
  <c r="F25" i="10"/>
  <c r="B25" i="10"/>
  <c r="A25" i="10"/>
  <c r="C25" i="10"/>
  <c r="E751" i="14"/>
  <c r="F34" i="3"/>
  <c r="E34" i="3"/>
  <c r="A34" i="3"/>
  <c r="C34" i="3"/>
  <c r="B34" i="3"/>
  <c r="K321" i="14"/>
  <c r="D34" i="3"/>
  <c r="C41" i="12"/>
  <c r="F41" i="12"/>
  <c r="A41" i="12"/>
  <c r="K928" i="14"/>
  <c r="E41" i="12"/>
  <c r="D41" i="12"/>
  <c r="B41" i="12"/>
  <c r="K468" i="14"/>
  <c r="A61" i="11"/>
  <c r="B61" i="11"/>
  <c r="E61" i="11"/>
  <c r="F61" i="11"/>
  <c r="C61" i="11"/>
  <c r="D61" i="11"/>
  <c r="C19" i="4"/>
  <c r="K546" i="14"/>
  <c r="F19" i="4"/>
  <c r="E19" i="4"/>
  <c r="A19" i="4"/>
  <c r="B19" i="4"/>
  <c r="D19" i="4"/>
  <c r="E549" i="14"/>
  <c r="D24" i="11"/>
  <c r="E24" i="11"/>
  <c r="F24" i="11"/>
  <c r="K431" i="14"/>
  <c r="A24" i="11"/>
  <c r="B24" i="11"/>
  <c r="C24" i="11"/>
  <c r="F61" i="4"/>
  <c r="C61" i="4"/>
  <c r="B61" i="4"/>
  <c r="K588" i="14"/>
  <c r="A61" i="4"/>
  <c r="E61" i="4"/>
  <c r="D61" i="4"/>
  <c r="G107" i="2"/>
  <c r="G113" i="2"/>
  <c r="Y113" i="2" s="1"/>
  <c r="C52" i="14"/>
  <c r="E475" i="14"/>
  <c r="E825" i="14"/>
  <c r="E586" i="14"/>
  <c r="E985" i="14"/>
  <c r="E566" i="14"/>
  <c r="E392" i="14"/>
  <c r="E688" i="14"/>
  <c r="D26" i="4"/>
  <c r="A26" i="4"/>
  <c r="K553" i="14"/>
  <c r="F26" i="4"/>
  <c r="B26" i="4"/>
  <c r="C26" i="4"/>
  <c r="E26" i="4"/>
  <c r="E61" i="3"/>
  <c r="A61" i="3"/>
  <c r="F61" i="3"/>
  <c r="B61" i="3"/>
  <c r="C61" i="3"/>
  <c r="D61" i="3"/>
  <c r="K348" i="14"/>
  <c r="E716" i="14"/>
  <c r="F52" i="11"/>
  <c r="E52" i="11"/>
  <c r="K459" i="14"/>
  <c r="B52" i="11"/>
  <c r="A52" i="11"/>
  <c r="D52" i="11"/>
  <c r="C52" i="11"/>
  <c r="E708" i="14"/>
  <c r="A24" i="5"/>
  <c r="D24" i="5"/>
  <c r="E24" i="5"/>
  <c r="C24" i="5"/>
  <c r="B24" i="5"/>
  <c r="F24" i="5"/>
  <c r="K791" i="14"/>
  <c r="D74" i="9"/>
  <c r="E74" i="9"/>
  <c r="F74" i="9"/>
  <c r="K241" i="14"/>
  <c r="A74" i="9"/>
  <c r="B74" i="9"/>
  <c r="C74" i="9"/>
  <c r="F95" i="5"/>
  <c r="D95" i="5"/>
  <c r="B95" i="5"/>
  <c r="K862" i="14"/>
  <c r="A95" i="5"/>
  <c r="C95" i="5"/>
  <c r="E95" i="5"/>
  <c r="F33" i="10"/>
  <c r="B33" i="10"/>
  <c r="C33" i="10"/>
  <c r="A33" i="10"/>
  <c r="K680" i="14"/>
  <c r="D33" i="10"/>
  <c r="E33" i="10"/>
  <c r="E257" i="14"/>
  <c r="E817" i="14"/>
  <c r="B56" i="3"/>
  <c r="D56" i="3"/>
  <c r="E56" i="3"/>
  <c r="F56" i="3"/>
  <c r="K343" i="14"/>
  <c r="A56" i="3"/>
  <c r="C56" i="3"/>
  <c r="E907" i="14"/>
  <c r="D81" i="12"/>
  <c r="C81" i="12"/>
  <c r="F81" i="12"/>
  <c r="K968" i="14"/>
  <c r="A81" i="12"/>
  <c r="B81" i="12"/>
  <c r="E81" i="12"/>
  <c r="E722" i="14"/>
  <c r="E503" i="14"/>
  <c r="E105" i="4"/>
  <c r="F105" i="4"/>
  <c r="D105" i="4"/>
  <c r="C105" i="4"/>
  <c r="K632" i="14"/>
  <c r="B105" i="4"/>
  <c r="A105" i="4"/>
  <c r="E185" i="14"/>
  <c r="D27" i="12"/>
  <c r="C27" i="12"/>
  <c r="F27" i="12"/>
  <c r="K914" i="14"/>
  <c r="B27" i="12"/>
  <c r="A27" i="12"/>
  <c r="E27" i="12"/>
  <c r="E729" i="14"/>
  <c r="E841" i="14"/>
  <c r="F104" i="11"/>
  <c r="A104" i="11"/>
  <c r="D104" i="11"/>
  <c r="K511" i="14"/>
  <c r="C104" i="11"/>
  <c r="E104" i="11"/>
  <c r="B104" i="11"/>
  <c r="E466" i="14"/>
  <c r="E576" i="14"/>
  <c r="C10" i="12"/>
  <c r="F10" i="12"/>
  <c r="K897" i="14"/>
  <c r="A10" i="12"/>
  <c r="E10" i="12"/>
  <c r="D10" i="12"/>
  <c r="B10" i="12"/>
  <c r="C97" i="11"/>
  <c r="A97" i="11"/>
  <c r="D97" i="11"/>
  <c r="K504" i="14"/>
  <c r="F97" i="11"/>
  <c r="B97" i="11"/>
  <c r="E97" i="11"/>
  <c r="B79" i="3"/>
  <c r="D79" i="3"/>
  <c r="K366" i="14"/>
  <c r="A79" i="3"/>
  <c r="E79" i="3"/>
  <c r="C79" i="3"/>
  <c r="F79" i="3"/>
  <c r="E391" i="14"/>
  <c r="K961" i="14"/>
  <c r="E74" i="12"/>
  <c r="A74" i="12"/>
  <c r="F74" i="12"/>
  <c r="B74" i="12"/>
  <c r="D74" i="12"/>
  <c r="C74" i="12"/>
  <c r="C93" i="9"/>
  <c r="A93" i="9"/>
  <c r="K260" i="14"/>
  <c r="B93" i="9"/>
  <c r="D93" i="9"/>
  <c r="E93" i="9"/>
  <c r="F93" i="9"/>
  <c r="A22" i="5"/>
  <c r="F22" i="5"/>
  <c r="D22" i="5"/>
  <c r="E22" i="5"/>
  <c r="C22" i="5"/>
  <c r="K789" i="14"/>
  <c r="B22" i="5"/>
  <c r="E784" i="14"/>
  <c r="A98" i="11"/>
  <c r="D98" i="11"/>
  <c r="B98" i="11"/>
  <c r="C98" i="11"/>
  <c r="F98" i="11"/>
  <c r="K505" i="14"/>
  <c r="E98" i="11"/>
  <c r="A41" i="10"/>
  <c r="F41" i="10"/>
  <c r="K688" i="14"/>
  <c r="D41" i="10"/>
  <c r="C41" i="10"/>
  <c r="B41" i="10"/>
  <c r="E41" i="10"/>
  <c r="A39" i="12"/>
  <c r="F39" i="12"/>
  <c r="D39" i="12"/>
  <c r="K926" i="14"/>
  <c r="E39" i="12"/>
  <c r="B39" i="12"/>
  <c r="C39" i="12"/>
  <c r="E54" i="4"/>
  <c r="K581" i="14"/>
  <c r="C54" i="4"/>
  <c r="B54" i="4"/>
  <c r="D54" i="4"/>
  <c r="A54" i="4"/>
  <c r="F54" i="4"/>
  <c r="K703" i="14"/>
  <c r="B56" i="10"/>
  <c r="C56" i="10"/>
  <c r="D56" i="10"/>
  <c r="E56" i="10"/>
  <c r="F56" i="10"/>
  <c r="A56" i="10"/>
  <c r="A13" i="2"/>
  <c r="F13" i="2"/>
  <c r="C13" i="2"/>
  <c r="B13" i="2"/>
  <c r="K60" i="14"/>
  <c r="D13" i="2"/>
  <c r="E13" i="2"/>
  <c r="E218" i="14"/>
  <c r="A42" i="3"/>
  <c r="F42" i="3"/>
  <c r="E42" i="3"/>
  <c r="D42" i="3"/>
  <c r="K329" i="14"/>
  <c r="C42" i="3"/>
  <c r="B42" i="3"/>
  <c r="D52" i="10"/>
  <c r="C52" i="10"/>
  <c r="B52" i="10"/>
  <c r="F52" i="10"/>
  <c r="E52" i="10"/>
  <c r="K699" i="14"/>
  <c r="A52" i="10"/>
  <c r="F97" i="10"/>
  <c r="C97" i="10"/>
  <c r="A97" i="10"/>
  <c r="E97" i="10"/>
  <c r="K744" i="14"/>
  <c r="B97" i="10"/>
  <c r="D97" i="10"/>
  <c r="E67" i="14"/>
  <c r="E295" i="14"/>
  <c r="I110" i="3"/>
  <c r="E397" i="14" s="1"/>
  <c r="E925" i="14"/>
  <c r="E241" i="14"/>
  <c r="E179" i="14"/>
  <c r="E950" i="14"/>
  <c r="C21" i="12"/>
  <c r="B21" i="12"/>
  <c r="E21" i="12"/>
  <c r="K908" i="14"/>
  <c r="D21" i="12"/>
  <c r="F21" i="12"/>
  <c r="A21" i="12"/>
  <c r="E567" i="14"/>
  <c r="A101" i="5"/>
  <c r="C101" i="5"/>
  <c r="B101" i="5"/>
  <c r="K868" i="14"/>
  <c r="E101" i="5"/>
  <c r="D101" i="5"/>
  <c r="F101" i="5"/>
  <c r="B53" i="11"/>
  <c r="E53" i="11"/>
  <c r="D53" i="11"/>
  <c r="K460" i="14"/>
  <c r="A53" i="11"/>
  <c r="C53" i="11"/>
  <c r="F53" i="11"/>
  <c r="E746" i="14"/>
  <c r="E542" i="14"/>
  <c r="B46" i="9"/>
  <c r="D46" i="9"/>
  <c r="E46" i="9"/>
  <c r="F46" i="9"/>
  <c r="A46" i="9"/>
  <c r="K213" i="14"/>
  <c r="C46" i="9"/>
  <c r="I110" i="10"/>
  <c r="E757" i="14" s="1"/>
  <c r="E655" i="14"/>
  <c r="B104" i="5"/>
  <c r="K871" i="14"/>
  <c r="A104" i="5"/>
  <c r="F104" i="5"/>
  <c r="E104" i="5"/>
  <c r="C104" i="5"/>
  <c r="D104" i="5"/>
  <c r="A75" i="3"/>
  <c r="E75" i="3"/>
  <c r="D75" i="3"/>
  <c r="B75" i="3"/>
  <c r="F75" i="3"/>
  <c r="C75" i="3"/>
  <c r="K362" i="14"/>
  <c r="F67" i="12"/>
  <c r="D67" i="12"/>
  <c r="B67" i="12"/>
  <c r="C67" i="12"/>
  <c r="K954" i="14"/>
  <c r="E67" i="12"/>
  <c r="A67" i="12"/>
  <c r="C69" i="2"/>
  <c r="A69" i="2"/>
  <c r="E69" i="2"/>
  <c r="F69" i="2"/>
  <c r="B69" i="2"/>
  <c r="D69" i="2"/>
  <c r="K116" i="14"/>
  <c r="D12" i="11"/>
  <c r="K419" i="14"/>
  <c r="A12" i="11"/>
  <c r="F12" i="11"/>
  <c r="B12" i="11"/>
  <c r="E12" i="11"/>
  <c r="C12" i="11"/>
  <c r="E114" i="14"/>
  <c r="A11" i="3"/>
  <c r="D11" i="3"/>
  <c r="K298" i="14"/>
  <c r="F11" i="3"/>
  <c r="E11" i="3"/>
  <c r="C11" i="3"/>
  <c r="B11" i="3"/>
  <c r="C55" i="3"/>
  <c r="E55" i="3"/>
  <c r="F55" i="3"/>
  <c r="A55" i="3"/>
  <c r="B55" i="3"/>
  <c r="K342" i="14"/>
  <c r="D55" i="3"/>
  <c r="E137" i="14"/>
  <c r="E850" i="14"/>
  <c r="E918" i="14"/>
  <c r="E456" i="14"/>
  <c r="E699" i="14"/>
  <c r="E442" i="14"/>
  <c r="C94" i="4"/>
  <c r="D94" i="4"/>
  <c r="E94" i="4"/>
  <c r="K621" i="14"/>
  <c r="A94" i="4"/>
  <c r="B94" i="4"/>
  <c r="F94" i="4"/>
  <c r="F11" i="12"/>
  <c r="A11" i="12"/>
  <c r="B11" i="12"/>
  <c r="K898" i="14"/>
  <c r="C11" i="12"/>
  <c r="D11" i="12"/>
  <c r="E11" i="12"/>
  <c r="E347" i="14"/>
  <c r="E633" i="14"/>
  <c r="G107" i="5"/>
  <c r="C772" i="14"/>
  <c r="G113" i="5"/>
  <c r="Y113" i="5" s="1"/>
  <c r="E52" i="2"/>
  <c r="D52" i="2"/>
  <c r="K99" i="14"/>
  <c r="F52" i="2"/>
  <c r="C52" i="2"/>
  <c r="B52" i="2"/>
  <c r="A52" i="2"/>
  <c r="E866" i="14"/>
  <c r="C94" i="5"/>
  <c r="F94" i="5"/>
  <c r="B94" i="5"/>
  <c r="E94" i="5"/>
  <c r="D94" i="5"/>
  <c r="A94" i="5"/>
  <c r="K861" i="14"/>
  <c r="A69" i="11"/>
  <c r="C69" i="11"/>
  <c r="E69" i="11"/>
  <c r="B69" i="11"/>
  <c r="F69" i="11"/>
  <c r="D69" i="11"/>
  <c r="K476" i="14"/>
  <c r="E271" i="14"/>
  <c r="E669" i="14"/>
  <c r="E775" i="14"/>
  <c r="I110" i="5"/>
  <c r="E877" i="14" s="1"/>
  <c r="E904" i="14"/>
  <c r="E932" i="14"/>
  <c r="E806" i="14"/>
  <c r="F7" i="10"/>
  <c r="D7" i="10"/>
  <c r="O109" i="10"/>
  <c r="K756" i="14" s="1"/>
  <c r="A7" i="10"/>
  <c r="B7" i="10"/>
  <c r="E7" i="10"/>
  <c r="K654" i="14"/>
  <c r="C7" i="10"/>
  <c r="E805" i="14"/>
  <c r="K740" i="14"/>
  <c r="E93" i="10"/>
  <c r="F93" i="10"/>
  <c r="C93" i="10"/>
  <c r="D93" i="10"/>
  <c r="A93" i="10"/>
  <c r="B93" i="10"/>
  <c r="E447" i="14"/>
  <c r="E428" i="14"/>
  <c r="E548" i="14"/>
  <c r="B72" i="2"/>
  <c r="A72" i="2"/>
  <c r="C72" i="2"/>
  <c r="D72" i="2"/>
  <c r="E72" i="2"/>
  <c r="F72" i="2"/>
  <c r="K119" i="14"/>
  <c r="E461" i="14"/>
  <c r="E506" i="14"/>
  <c r="A47" i="12"/>
  <c r="F47" i="12"/>
  <c r="D47" i="12"/>
  <c r="K934" i="14"/>
  <c r="B47" i="12"/>
  <c r="C47" i="12"/>
  <c r="E47" i="12"/>
  <c r="E225" i="14"/>
  <c r="C77" i="11"/>
  <c r="K484" i="14"/>
  <c r="E77" i="11"/>
  <c r="D77" i="11"/>
  <c r="B77" i="11"/>
  <c r="F77" i="11"/>
  <c r="A77" i="11"/>
  <c r="B13" i="9"/>
  <c r="E13" i="9"/>
  <c r="C13" i="9"/>
  <c r="K180" i="14"/>
  <c r="D13" i="9"/>
  <c r="A13" i="9"/>
  <c r="F13" i="9"/>
  <c r="K430" i="14"/>
  <c r="B23" i="11"/>
  <c r="A23" i="11"/>
  <c r="D23" i="11"/>
  <c r="F23" i="11"/>
  <c r="E23" i="11"/>
  <c r="C23" i="11"/>
  <c r="E993" i="14"/>
  <c r="D23" i="10"/>
  <c r="C23" i="10"/>
  <c r="E23" i="10"/>
  <c r="K670" i="14"/>
  <c r="F23" i="10"/>
  <c r="B23" i="10"/>
  <c r="A23" i="10"/>
  <c r="F65" i="11"/>
  <c r="K472" i="14"/>
  <c r="C65" i="11"/>
  <c r="D65" i="11"/>
  <c r="B65" i="11"/>
  <c r="A65" i="11"/>
  <c r="E65" i="11"/>
  <c r="K587" i="14"/>
  <c r="C60" i="4"/>
  <c r="A60" i="4"/>
  <c r="B60" i="4"/>
  <c r="E60" i="4"/>
  <c r="D60" i="4"/>
  <c r="F60" i="4"/>
  <c r="E367" i="14"/>
  <c r="F27" i="10"/>
  <c r="C27" i="10"/>
  <c r="D27" i="10"/>
  <c r="K674" i="14"/>
  <c r="E27" i="10"/>
  <c r="B27" i="10"/>
  <c r="A27" i="10"/>
  <c r="D84" i="12"/>
  <c r="F84" i="12"/>
  <c r="B84" i="12"/>
  <c r="E84" i="12"/>
  <c r="K971" i="14"/>
  <c r="A84" i="12"/>
  <c r="C84" i="12"/>
  <c r="E380" i="14"/>
  <c r="E730" i="14"/>
  <c r="E252" i="14"/>
  <c r="A14" i="3"/>
  <c r="F14" i="3"/>
  <c r="C14" i="3"/>
  <c r="K301" i="14"/>
  <c r="D14" i="3"/>
  <c r="E14" i="3"/>
  <c r="B14" i="3"/>
  <c r="D82" i="9"/>
  <c r="C82" i="9"/>
  <c r="K249" i="14"/>
  <c r="B82" i="9"/>
  <c r="A82" i="9"/>
  <c r="E82" i="9"/>
  <c r="F82" i="9"/>
  <c r="D106" i="2"/>
  <c r="K153" i="14"/>
  <c r="B106" i="2"/>
  <c r="C106" i="2"/>
  <c r="F106" i="2"/>
  <c r="E106" i="2"/>
  <c r="A106" i="2"/>
  <c r="E265" i="14"/>
  <c r="E922" i="14"/>
  <c r="E374" i="14"/>
  <c r="F77" i="12"/>
  <c r="B77" i="12"/>
  <c r="A77" i="12"/>
  <c r="D77" i="12"/>
  <c r="C77" i="12"/>
  <c r="K964" i="14"/>
  <c r="E77" i="12"/>
  <c r="B26" i="10"/>
  <c r="F26" i="10"/>
  <c r="E26" i="10"/>
  <c r="D26" i="10"/>
  <c r="A26" i="10"/>
  <c r="C26" i="10"/>
  <c r="K673" i="14"/>
  <c r="A66" i="4"/>
  <c r="K593" i="14"/>
  <c r="C66" i="4"/>
  <c r="E66" i="4"/>
  <c r="B66" i="4"/>
  <c r="D66" i="4"/>
  <c r="F66" i="4"/>
  <c r="I109" i="4"/>
  <c r="E636" i="14" s="1"/>
  <c r="E534" i="14"/>
  <c r="E256" i="14"/>
  <c r="A72" i="10"/>
  <c r="E72" i="10"/>
  <c r="B72" i="10"/>
  <c r="F72" i="10"/>
  <c r="D72" i="10"/>
  <c r="C72" i="10"/>
  <c r="K719" i="14"/>
  <c r="E608" i="14"/>
  <c r="E690" i="14"/>
  <c r="F79" i="11"/>
  <c r="B79" i="11"/>
  <c r="D79" i="11"/>
  <c r="C79" i="11"/>
  <c r="A79" i="11"/>
  <c r="K486" i="14"/>
  <c r="E79" i="11"/>
  <c r="E458" i="14"/>
  <c r="E598" i="14"/>
  <c r="B39" i="9"/>
  <c r="A39" i="9"/>
  <c r="D39" i="9"/>
  <c r="E39" i="9"/>
  <c r="C39" i="9"/>
  <c r="K206" i="14"/>
  <c r="F39" i="9"/>
  <c r="E240" i="14"/>
  <c r="E827" i="14"/>
  <c r="D82" i="10"/>
  <c r="B82" i="10"/>
  <c r="A82" i="10"/>
  <c r="F82" i="10"/>
  <c r="K729" i="14"/>
  <c r="C82" i="10"/>
  <c r="E82" i="10"/>
  <c r="K151" i="14"/>
  <c r="B104" i="2"/>
  <c r="D104" i="2"/>
  <c r="E104" i="2"/>
  <c r="C104" i="2"/>
  <c r="A104" i="2"/>
  <c r="F104" i="2"/>
  <c r="E102" i="2"/>
  <c r="D102" i="2"/>
  <c r="B102" i="2"/>
  <c r="F102" i="2"/>
  <c r="A102" i="2"/>
  <c r="K149" i="14"/>
  <c r="C102" i="2"/>
  <c r="E89" i="10"/>
  <c r="D89" i="10"/>
  <c r="A89" i="10"/>
  <c r="K736" i="14"/>
  <c r="B89" i="10"/>
  <c r="C89" i="10"/>
  <c r="F89" i="10"/>
  <c r="E785" i="14"/>
  <c r="C532" i="14"/>
  <c r="G107" i="4"/>
  <c r="G113" i="4"/>
  <c r="Y113" i="4" s="1"/>
  <c r="A58" i="11"/>
  <c r="C58" i="11"/>
  <c r="B58" i="11"/>
  <c r="K465" i="14"/>
  <c r="D58" i="11"/>
  <c r="F58" i="11"/>
  <c r="E58" i="11"/>
  <c r="K933" i="14"/>
  <c r="B46" i="12"/>
  <c r="F46" i="12"/>
  <c r="C46" i="12"/>
  <c r="A46" i="12"/>
  <c r="D46" i="12"/>
  <c r="E46" i="12"/>
  <c r="C87" i="4"/>
  <c r="E87" i="4"/>
  <c r="B87" i="4"/>
  <c r="D87" i="4"/>
  <c r="A87" i="4"/>
  <c r="F87" i="4"/>
  <c r="K614" i="14"/>
  <c r="E990" i="14"/>
  <c r="K896" i="14"/>
  <c r="E9" i="12"/>
  <c r="D9" i="12"/>
  <c r="B9" i="12"/>
  <c r="A9" i="12"/>
  <c r="F9" i="12"/>
  <c r="C9" i="12"/>
  <c r="O111" i="12"/>
  <c r="K998" i="14" s="1"/>
  <c r="E482" i="14"/>
  <c r="E8" i="11"/>
  <c r="C8" i="11"/>
  <c r="A8" i="11"/>
  <c r="K415" i="14"/>
  <c r="O110" i="11"/>
  <c r="K517" i="14" s="1"/>
  <c r="D8" i="11"/>
  <c r="F8" i="11"/>
  <c r="B8" i="11"/>
  <c r="A45" i="2"/>
  <c r="C45" i="2"/>
  <c r="F45" i="2"/>
  <c r="B45" i="2"/>
  <c r="D45" i="2"/>
  <c r="E45" i="2"/>
  <c r="K92" i="14"/>
  <c r="D62" i="4"/>
  <c r="F62" i="4"/>
  <c r="A62" i="4"/>
  <c r="E62" i="4"/>
  <c r="K589" i="14"/>
  <c r="B62" i="4"/>
  <c r="C62" i="4"/>
  <c r="K270" i="14"/>
  <c r="E103" i="9"/>
  <c r="C103" i="9"/>
  <c r="F103" i="9"/>
  <c r="A103" i="9"/>
  <c r="D103" i="9"/>
  <c r="B103" i="9"/>
  <c r="E130" i="14"/>
  <c r="E316" i="14"/>
  <c r="E76" i="14"/>
  <c r="E896" i="14"/>
  <c r="I111" i="12"/>
  <c r="E998" i="14" s="1"/>
  <c r="A99" i="10"/>
  <c r="C99" i="10"/>
  <c r="F99" i="10"/>
  <c r="D99" i="10"/>
  <c r="K746" i="14"/>
  <c r="E99" i="10"/>
  <c r="B99" i="10"/>
  <c r="E914" i="14"/>
  <c r="E99" i="9"/>
  <c r="K266" i="14"/>
  <c r="B99" i="9"/>
  <c r="C99" i="9"/>
  <c r="A99" i="9"/>
  <c r="F99" i="9"/>
  <c r="D99" i="9"/>
  <c r="D24" i="12"/>
  <c r="F24" i="12"/>
  <c r="B24" i="12"/>
  <c r="K911" i="14"/>
  <c r="C24" i="12"/>
  <c r="A24" i="12"/>
  <c r="E24" i="12"/>
  <c r="F19" i="12"/>
  <c r="D19" i="12"/>
  <c r="E19" i="12"/>
  <c r="C19" i="12"/>
  <c r="B19" i="12"/>
  <c r="K906" i="14"/>
  <c r="A19" i="12"/>
  <c r="E663" i="14"/>
  <c r="A9" i="3"/>
  <c r="O111" i="3"/>
  <c r="K398" i="14" s="1"/>
  <c r="C9" i="3"/>
  <c r="D9" i="3"/>
  <c r="B9" i="3"/>
  <c r="K296" i="14"/>
  <c r="E9" i="3"/>
  <c r="F9" i="3"/>
  <c r="B8" i="3"/>
  <c r="C8" i="3"/>
  <c r="A8" i="3"/>
  <c r="K295" i="14"/>
  <c r="O110" i="3"/>
  <c r="K397" i="14" s="1"/>
  <c r="D8" i="3"/>
  <c r="F8" i="3"/>
  <c r="E8" i="3"/>
  <c r="F33" i="4"/>
  <c r="K560" i="14"/>
  <c r="C33" i="4"/>
  <c r="D33" i="4"/>
  <c r="A33" i="4"/>
  <c r="B33" i="4"/>
  <c r="E33" i="4"/>
  <c r="E934" i="14"/>
  <c r="E748" i="14"/>
  <c r="D33" i="5"/>
  <c r="B33" i="5"/>
  <c r="E33" i="5"/>
  <c r="A33" i="5"/>
  <c r="F33" i="5"/>
  <c r="C33" i="5"/>
  <c r="K800" i="14"/>
  <c r="E64" i="14"/>
  <c r="A93" i="12"/>
  <c r="E93" i="12"/>
  <c r="K980" i="14"/>
  <c r="C93" i="12"/>
  <c r="F93" i="12"/>
  <c r="B93" i="12"/>
  <c r="D93" i="12"/>
  <c r="A24" i="10"/>
  <c r="C24" i="10"/>
  <c r="B24" i="10"/>
  <c r="F24" i="10"/>
  <c r="K671" i="14"/>
  <c r="D24" i="10"/>
  <c r="E24" i="10"/>
  <c r="E312" i="14"/>
  <c r="E616" i="14"/>
  <c r="E245" i="14"/>
  <c r="E706" i="14"/>
  <c r="F93" i="2"/>
  <c r="B93" i="2"/>
  <c r="D93" i="2"/>
  <c r="A93" i="2"/>
  <c r="K140" i="14"/>
  <c r="E93" i="2"/>
  <c r="C93" i="2"/>
  <c r="B98" i="12"/>
  <c r="K985" i="14"/>
  <c r="F98" i="12"/>
  <c r="C98" i="12"/>
  <c r="E98" i="12"/>
  <c r="D98" i="12"/>
  <c r="A98" i="12"/>
  <c r="E710" i="14"/>
  <c r="E920" i="14"/>
  <c r="A47" i="3"/>
  <c r="D47" i="3"/>
  <c r="C47" i="3"/>
  <c r="E47" i="3"/>
  <c r="F47" i="3"/>
  <c r="B47" i="3"/>
  <c r="K334" i="14"/>
  <c r="A84" i="4"/>
  <c r="E84" i="4"/>
  <c r="C84" i="4"/>
  <c r="D84" i="4"/>
  <c r="K611" i="14"/>
  <c r="F84" i="4"/>
  <c r="B84" i="4"/>
  <c r="E143" i="14"/>
  <c r="D88" i="11"/>
  <c r="B88" i="11"/>
  <c r="A88" i="11"/>
  <c r="F88" i="11"/>
  <c r="E88" i="11"/>
  <c r="K495" i="14"/>
  <c r="C88" i="11"/>
  <c r="D29" i="10"/>
  <c r="C29" i="10"/>
  <c r="E29" i="10"/>
  <c r="A29" i="10"/>
  <c r="B29" i="10"/>
  <c r="F29" i="10"/>
  <c r="K676" i="14"/>
  <c r="K508" i="14"/>
  <c r="D101" i="11"/>
  <c r="B101" i="11"/>
  <c r="E101" i="11"/>
  <c r="A101" i="11"/>
  <c r="F101" i="11"/>
  <c r="C101" i="11"/>
  <c r="E446" i="14"/>
  <c r="F14" i="11"/>
  <c r="C14" i="11"/>
  <c r="A14" i="11"/>
  <c r="K421" i="14"/>
  <c r="D14" i="11"/>
  <c r="B14" i="11"/>
  <c r="E14" i="11"/>
  <c r="A97" i="3"/>
  <c r="E97" i="3"/>
  <c r="B97" i="3"/>
  <c r="D97" i="3"/>
  <c r="F97" i="3"/>
  <c r="C97" i="3"/>
  <c r="K384" i="14"/>
  <c r="E987" i="14"/>
  <c r="E810" i="14"/>
  <c r="E837" i="14"/>
  <c r="E89" i="14"/>
  <c r="F71" i="3"/>
  <c r="C71" i="3"/>
  <c r="K358" i="14"/>
  <c r="A71" i="3"/>
  <c r="D71" i="3"/>
  <c r="B71" i="3"/>
  <c r="E71" i="3"/>
  <c r="E591" i="14"/>
  <c r="B100" i="9"/>
  <c r="A100" i="9"/>
  <c r="C100" i="9"/>
  <c r="D100" i="9"/>
  <c r="E100" i="9"/>
  <c r="K267" i="14"/>
  <c r="F100" i="9"/>
  <c r="E177" i="14"/>
  <c r="K598" i="14"/>
  <c r="A71" i="4"/>
  <c r="E71" i="4"/>
  <c r="D71" i="4"/>
  <c r="C71" i="4"/>
  <c r="F71" i="4"/>
  <c r="B71" i="4"/>
  <c r="E354" i="14"/>
  <c r="A56" i="5"/>
  <c r="C56" i="5"/>
  <c r="B56" i="5"/>
  <c r="K823" i="14"/>
  <c r="E56" i="5"/>
  <c r="F56" i="5"/>
  <c r="D56" i="5"/>
  <c r="E79" i="14"/>
  <c r="E854" i="14"/>
  <c r="E700" i="14"/>
  <c r="E371" i="14"/>
  <c r="E939" i="14"/>
  <c r="E589" i="14"/>
  <c r="F66" i="12"/>
  <c r="A66" i="12"/>
  <c r="D66" i="12"/>
  <c r="K953" i="14"/>
  <c r="B66" i="12"/>
  <c r="E66" i="12"/>
  <c r="C66" i="12"/>
  <c r="C42" i="12"/>
  <c r="E42" i="12"/>
  <c r="A42" i="12"/>
  <c r="B42" i="12"/>
  <c r="K929" i="14"/>
  <c r="D42" i="12"/>
  <c r="F42" i="12"/>
  <c r="E369" i="14"/>
  <c r="I109" i="12"/>
  <c r="E996" i="14" s="1"/>
  <c r="E894" i="14"/>
  <c r="D70" i="12"/>
  <c r="C70" i="12"/>
  <c r="K957" i="14"/>
  <c r="F70" i="12"/>
  <c r="E70" i="12"/>
  <c r="A70" i="12"/>
  <c r="B70" i="12"/>
  <c r="C72" i="5"/>
  <c r="F72" i="5"/>
  <c r="B72" i="5"/>
  <c r="A72" i="5"/>
  <c r="K839" i="14"/>
  <c r="E72" i="5"/>
  <c r="D72" i="5"/>
  <c r="E946" i="14"/>
  <c r="A104" i="3"/>
  <c r="C104" i="3"/>
  <c r="F104" i="3"/>
  <c r="K391" i="14"/>
  <c r="D104" i="3"/>
  <c r="B104" i="3"/>
  <c r="E104" i="3"/>
  <c r="K549" i="14"/>
  <c r="C22" i="4"/>
  <c r="A22" i="4"/>
  <c r="D22" i="4"/>
  <c r="E22" i="4"/>
  <c r="F22" i="4"/>
  <c r="B22" i="4"/>
  <c r="E924" i="14"/>
  <c r="E324" i="14"/>
  <c r="D21" i="9"/>
  <c r="B21" i="9"/>
  <c r="E21" i="9"/>
  <c r="C21" i="9"/>
  <c r="A21" i="9"/>
  <c r="K188" i="14"/>
  <c r="F21" i="9"/>
  <c r="E860" i="14"/>
  <c r="E849" i="14"/>
  <c r="K817" i="14"/>
  <c r="D50" i="5"/>
  <c r="B50" i="5"/>
  <c r="F50" i="5"/>
  <c r="A50" i="5"/>
  <c r="C50" i="5"/>
  <c r="E50" i="5"/>
  <c r="C39" i="10"/>
  <c r="D39" i="10"/>
  <c r="F39" i="10"/>
  <c r="A39" i="10"/>
  <c r="K686" i="14"/>
  <c r="B39" i="10"/>
  <c r="E39" i="10"/>
  <c r="E511" i="14"/>
  <c r="E348" i="14"/>
  <c r="E84" i="5"/>
  <c r="C84" i="5"/>
  <c r="A84" i="5"/>
  <c r="K851" i="14"/>
  <c r="D84" i="5"/>
  <c r="B84" i="5"/>
  <c r="F84" i="5"/>
  <c r="E976" i="14"/>
  <c r="C66" i="11"/>
  <c r="D66" i="11"/>
  <c r="A66" i="11"/>
  <c r="B66" i="11"/>
  <c r="K473" i="14"/>
  <c r="F66" i="11"/>
  <c r="E66" i="11"/>
  <c r="E552" i="14"/>
  <c r="E704" i="14"/>
  <c r="E859" i="14"/>
  <c r="E689" i="14"/>
  <c r="D54" i="9"/>
  <c r="E54" i="9"/>
  <c r="A54" i="9"/>
  <c r="K221" i="14"/>
  <c r="C54" i="9"/>
  <c r="F54" i="9"/>
  <c r="B54" i="9"/>
  <c r="A30" i="10"/>
  <c r="D30" i="10"/>
  <c r="K677" i="14"/>
  <c r="B30" i="10"/>
  <c r="E30" i="10"/>
  <c r="F30" i="10"/>
  <c r="C30" i="10"/>
  <c r="F63" i="10"/>
  <c r="K710" i="14"/>
  <c r="E63" i="10"/>
  <c r="A63" i="10"/>
  <c r="B63" i="10"/>
  <c r="D63" i="10"/>
  <c r="C63" i="10"/>
  <c r="E745" i="14"/>
  <c r="D71" i="12"/>
  <c r="K958" i="14"/>
  <c r="E71" i="12"/>
  <c r="A71" i="12"/>
  <c r="B71" i="12"/>
  <c r="F71" i="12"/>
  <c r="C71" i="12"/>
  <c r="B60" i="10"/>
  <c r="D60" i="10"/>
  <c r="E60" i="10"/>
  <c r="C60" i="10"/>
  <c r="F60" i="10"/>
  <c r="A60" i="10"/>
  <c r="K707" i="14"/>
  <c r="E377" i="14"/>
  <c r="E870" i="14"/>
  <c r="B92" i="11"/>
  <c r="C92" i="11"/>
  <c r="E92" i="11"/>
  <c r="K499" i="14"/>
  <c r="D92" i="11"/>
  <c r="F92" i="11"/>
  <c r="A92" i="11"/>
  <c r="E419" i="14"/>
  <c r="E665" i="14"/>
  <c r="E731" i="14"/>
  <c r="C44" i="12"/>
  <c r="B44" i="12"/>
  <c r="E44" i="12"/>
  <c r="A44" i="12"/>
  <c r="K931" i="14"/>
  <c r="F44" i="12"/>
  <c r="D44" i="12"/>
  <c r="C91" i="12"/>
  <c r="D91" i="12"/>
  <c r="E91" i="12"/>
  <c r="B91" i="12"/>
  <c r="A91" i="12"/>
  <c r="F91" i="12"/>
  <c r="K978" i="14"/>
  <c r="F25" i="2"/>
  <c r="B25" i="2"/>
  <c r="K72" i="14"/>
  <c r="A25" i="2"/>
  <c r="E25" i="2"/>
  <c r="C25" i="2"/>
  <c r="D25" i="2"/>
  <c r="E585" i="14"/>
  <c r="F78" i="11"/>
  <c r="D78" i="11"/>
  <c r="C78" i="11"/>
  <c r="A78" i="11"/>
  <c r="B78" i="11"/>
  <c r="E78" i="11"/>
  <c r="K485" i="14"/>
  <c r="C18" i="12"/>
  <c r="K905" i="14"/>
  <c r="B18" i="12"/>
  <c r="F18" i="12"/>
  <c r="A18" i="12"/>
  <c r="D18" i="12"/>
  <c r="E18" i="12"/>
  <c r="F22" i="3"/>
  <c r="A22" i="3"/>
  <c r="K309" i="14"/>
  <c r="C22" i="3"/>
  <c r="E22" i="3"/>
  <c r="D22" i="3"/>
  <c r="B22" i="3"/>
  <c r="C53" i="12"/>
  <c r="B53" i="12"/>
  <c r="A53" i="12"/>
  <c r="K940" i="14"/>
  <c r="F53" i="12"/>
  <c r="E53" i="12"/>
  <c r="D53" i="12"/>
  <c r="E464" i="14"/>
  <c r="B73" i="5"/>
  <c r="F73" i="5"/>
  <c r="C73" i="5"/>
  <c r="A73" i="5"/>
  <c r="D73" i="5"/>
  <c r="E73" i="5"/>
  <c r="K840" i="14"/>
  <c r="E919" i="14"/>
  <c r="E134" i="14"/>
  <c r="E974" i="14"/>
  <c r="C87" i="12"/>
  <c r="D87" i="12"/>
  <c r="B87" i="12"/>
  <c r="E87" i="12"/>
  <c r="F87" i="12"/>
  <c r="K974" i="14"/>
  <c r="A87" i="12"/>
  <c r="K474" i="14"/>
  <c r="F67" i="11"/>
  <c r="D67" i="11"/>
  <c r="E67" i="11"/>
  <c r="A67" i="11"/>
  <c r="B67" i="11"/>
  <c r="C67" i="11"/>
  <c r="F43" i="9"/>
  <c r="K210" i="14"/>
  <c r="B43" i="9"/>
  <c r="C43" i="9"/>
  <c r="E43" i="9"/>
  <c r="A43" i="9"/>
  <c r="D43" i="9"/>
  <c r="E35" i="5"/>
  <c r="F35" i="5"/>
  <c r="A35" i="5"/>
  <c r="D35" i="5"/>
  <c r="C35" i="5"/>
  <c r="B35" i="5"/>
  <c r="K802" i="14"/>
  <c r="K955" i="14"/>
  <c r="D68" i="12"/>
  <c r="C68" i="12"/>
  <c r="E68" i="12"/>
  <c r="F68" i="12"/>
  <c r="B68" i="12"/>
  <c r="A68" i="12"/>
  <c r="E677" i="14"/>
  <c r="E912" i="14"/>
  <c r="E580" i="14"/>
  <c r="F92" i="4"/>
  <c r="C92" i="4"/>
  <c r="D92" i="4"/>
  <c r="E92" i="4"/>
  <c r="A92" i="4"/>
  <c r="B92" i="4"/>
  <c r="K619" i="14"/>
  <c r="E487" i="14"/>
  <c r="K690" i="14"/>
  <c r="D43" i="10"/>
  <c r="A43" i="10"/>
  <c r="E43" i="10"/>
  <c r="F43" i="10"/>
  <c r="C43" i="10"/>
  <c r="B43" i="10"/>
  <c r="E851" i="14"/>
  <c r="D66" i="3"/>
  <c r="B66" i="3"/>
  <c r="E66" i="3"/>
  <c r="A66" i="3"/>
  <c r="F66" i="3"/>
  <c r="C66" i="3"/>
  <c r="K353" i="14"/>
  <c r="A92" i="12"/>
  <c r="K979" i="14"/>
  <c r="C92" i="12"/>
  <c r="B92" i="12"/>
  <c r="D92" i="12"/>
  <c r="E92" i="12"/>
  <c r="F92" i="12"/>
  <c r="E680" i="14"/>
  <c r="E905" i="14"/>
  <c r="E481" i="14"/>
  <c r="E741" i="14"/>
  <c r="F104" i="4"/>
  <c r="D104" i="4"/>
  <c r="E104" i="4"/>
  <c r="C104" i="4"/>
  <c r="B104" i="4"/>
  <c r="K631" i="14"/>
  <c r="A104" i="4"/>
  <c r="E783" i="14"/>
  <c r="E622" i="14"/>
  <c r="E573" i="14"/>
  <c r="A64" i="12"/>
  <c r="K951" i="14"/>
  <c r="F64" i="12"/>
  <c r="B64" i="12"/>
  <c r="C64" i="12"/>
  <c r="D64" i="12"/>
  <c r="E64" i="12"/>
  <c r="E574" i="14"/>
  <c r="E100" i="14"/>
  <c r="A95" i="4"/>
  <c r="B95" i="4"/>
  <c r="D95" i="4"/>
  <c r="K622" i="14"/>
  <c r="E95" i="4"/>
  <c r="F95" i="4"/>
  <c r="C95" i="4"/>
  <c r="K790" i="14"/>
  <c r="D23" i="5"/>
  <c r="B23" i="5"/>
  <c r="C23" i="5"/>
  <c r="A23" i="5"/>
  <c r="E23" i="5"/>
  <c r="F23" i="5"/>
  <c r="B39" i="2"/>
  <c r="E39" i="2"/>
  <c r="D39" i="2"/>
  <c r="K86" i="14"/>
  <c r="A39" i="2"/>
  <c r="C39" i="2"/>
  <c r="F39" i="2"/>
  <c r="E909" i="14"/>
  <c r="E682" i="14"/>
  <c r="E234" i="14"/>
  <c r="F105" i="12"/>
  <c r="A105" i="12"/>
  <c r="C105" i="12"/>
  <c r="B105" i="12"/>
  <c r="E105" i="12"/>
  <c r="D105" i="12"/>
  <c r="K992" i="14"/>
  <c r="F89" i="12"/>
  <c r="E89" i="12"/>
  <c r="A89" i="12"/>
  <c r="C89" i="12"/>
  <c r="B89" i="12"/>
  <c r="K976" i="14"/>
  <c r="D89" i="12"/>
  <c r="E123" i="14"/>
  <c r="E500" i="14"/>
  <c r="K832" i="14"/>
  <c r="B65" i="5"/>
  <c r="E65" i="5"/>
  <c r="A65" i="5"/>
  <c r="F65" i="5"/>
  <c r="D65" i="5"/>
  <c r="C65" i="5"/>
  <c r="B94" i="3"/>
  <c r="F94" i="3"/>
  <c r="C94" i="3"/>
  <c r="E94" i="3"/>
  <c r="A94" i="3"/>
  <c r="K381" i="14"/>
  <c r="D94" i="3"/>
  <c r="D53" i="3"/>
  <c r="E53" i="3"/>
  <c r="C53" i="3"/>
  <c r="A53" i="3"/>
  <c r="K340" i="14"/>
  <c r="B53" i="3"/>
  <c r="F53" i="3"/>
  <c r="E673" i="14"/>
  <c r="E496" i="14"/>
  <c r="E625" i="14"/>
  <c r="E260" i="14"/>
  <c r="E34" i="4"/>
  <c r="F34" i="4"/>
  <c r="B34" i="4"/>
  <c r="C34" i="4"/>
  <c r="K561" i="14"/>
  <c r="A34" i="4"/>
  <c r="D34" i="4"/>
  <c r="K513" i="14"/>
  <c r="D106" i="11"/>
  <c r="A106" i="11"/>
  <c r="E106" i="11"/>
  <c r="B106" i="11"/>
  <c r="C106" i="11"/>
  <c r="F106" i="11"/>
  <c r="K382" i="14"/>
  <c r="D95" i="3"/>
  <c r="A95" i="3"/>
  <c r="F95" i="3"/>
  <c r="B95" i="3"/>
  <c r="E95" i="3"/>
  <c r="C95" i="3"/>
  <c r="E192" i="14"/>
  <c r="E596" i="14"/>
  <c r="F15" i="5"/>
  <c r="D15" i="5"/>
  <c r="C15" i="5"/>
  <c r="B15" i="5"/>
  <c r="K782" i="14"/>
  <c r="E15" i="5"/>
  <c r="A15" i="5"/>
  <c r="E610" i="14"/>
  <c r="E842" i="14"/>
  <c r="F43" i="3"/>
  <c r="B43" i="3"/>
  <c r="D43" i="3"/>
  <c r="A43" i="3"/>
  <c r="C43" i="3"/>
  <c r="K330" i="14"/>
  <c r="E43" i="3"/>
  <c r="F78" i="10"/>
  <c r="A78" i="10"/>
  <c r="E78" i="10"/>
  <c r="B78" i="10"/>
  <c r="C78" i="10"/>
  <c r="K725" i="14"/>
  <c r="D78" i="10"/>
  <c r="E333" i="14"/>
  <c r="K507" i="14"/>
  <c r="A100" i="11"/>
  <c r="B100" i="11"/>
  <c r="E100" i="11"/>
  <c r="C100" i="11"/>
  <c r="F100" i="11"/>
  <c r="D100" i="11"/>
  <c r="C84" i="10"/>
  <c r="E84" i="10"/>
  <c r="F84" i="10"/>
  <c r="A84" i="10"/>
  <c r="K731" i="14"/>
  <c r="D84" i="10"/>
  <c r="B84" i="10"/>
  <c r="E357" i="14"/>
  <c r="E85" i="11"/>
  <c r="D85" i="11"/>
  <c r="B85" i="11"/>
  <c r="A85" i="11"/>
  <c r="C85" i="11"/>
  <c r="K492" i="14"/>
  <c r="F85" i="11"/>
  <c r="E968" i="14"/>
  <c r="E698" i="14"/>
  <c r="E272" i="14"/>
  <c r="E309" i="14"/>
  <c r="E823" i="14"/>
  <c r="D46" i="11"/>
  <c r="B46" i="11"/>
  <c r="F46" i="11"/>
  <c r="K453" i="14"/>
  <c r="E46" i="11"/>
  <c r="A46" i="11"/>
  <c r="C46" i="11"/>
  <c r="E955" i="14"/>
  <c r="E960" i="14"/>
  <c r="A102" i="12"/>
  <c r="F102" i="12"/>
  <c r="K989" i="14"/>
  <c r="C102" i="12"/>
  <c r="D102" i="12"/>
  <c r="E102" i="12"/>
  <c r="B102" i="12"/>
  <c r="A68" i="4"/>
  <c r="B68" i="4"/>
  <c r="F68" i="4"/>
  <c r="E68" i="4"/>
  <c r="C68" i="4"/>
  <c r="K595" i="14"/>
  <c r="D68" i="4"/>
  <c r="A36" i="12"/>
  <c r="C36" i="12"/>
  <c r="F36" i="12"/>
  <c r="K923" i="14"/>
  <c r="D36" i="12"/>
  <c r="B36" i="12"/>
  <c r="E36" i="12"/>
  <c r="F44" i="10"/>
  <c r="E44" i="10"/>
  <c r="K691" i="14"/>
  <c r="A44" i="10"/>
  <c r="C44" i="10"/>
  <c r="D44" i="10"/>
  <c r="B44" i="10"/>
  <c r="B41" i="5"/>
  <c r="D41" i="5"/>
  <c r="K808" i="14"/>
  <c r="E41" i="5"/>
  <c r="C41" i="5"/>
  <c r="A41" i="5"/>
  <c r="F41" i="5"/>
  <c r="E685" i="14"/>
  <c r="E269" i="14"/>
  <c r="E668" i="14"/>
  <c r="K605" i="14"/>
  <c r="E78" i="4"/>
  <c r="C78" i="4"/>
  <c r="D78" i="4"/>
  <c r="B78" i="4"/>
  <c r="F78" i="4"/>
  <c r="A78" i="4"/>
  <c r="C81" i="3"/>
  <c r="D81" i="3"/>
  <c r="B81" i="3"/>
  <c r="A81" i="3"/>
  <c r="F81" i="3"/>
  <c r="K368" i="14"/>
  <c r="E81" i="3"/>
  <c r="E657" i="14"/>
  <c r="E373" i="14"/>
  <c r="E65" i="12"/>
  <c r="K952" i="14"/>
  <c r="B65" i="12"/>
  <c r="C65" i="12"/>
  <c r="D65" i="12"/>
  <c r="A65" i="12"/>
  <c r="F65" i="12"/>
  <c r="E8" i="4"/>
  <c r="K535" i="14"/>
  <c r="D8" i="4"/>
  <c r="O110" i="4"/>
  <c r="K637" i="14" s="1"/>
  <c r="B8" i="4"/>
  <c r="A8" i="4"/>
  <c r="F8" i="4"/>
  <c r="C8" i="4"/>
  <c r="A29" i="12"/>
  <c r="C29" i="12"/>
  <c r="F29" i="12"/>
  <c r="E29" i="12"/>
  <c r="D29" i="12"/>
  <c r="K916" i="14"/>
  <c r="B29" i="12"/>
  <c r="A54" i="12"/>
  <c r="B54" i="12"/>
  <c r="E54" i="12"/>
  <c r="K941" i="14"/>
  <c r="C54" i="12"/>
  <c r="D54" i="12"/>
  <c r="F54" i="12"/>
  <c r="C99" i="11"/>
  <c r="A99" i="11"/>
  <c r="B99" i="11"/>
  <c r="D99" i="11"/>
  <c r="E99" i="11"/>
  <c r="F99" i="11"/>
  <c r="K506" i="14"/>
  <c r="B47" i="5"/>
  <c r="D47" i="5"/>
  <c r="A47" i="5"/>
  <c r="F47" i="5"/>
  <c r="E47" i="5"/>
  <c r="C47" i="5"/>
  <c r="K814" i="14"/>
  <c r="C640" i="14" l="1"/>
  <c r="C634" i="14"/>
  <c r="AA117" i="10"/>
  <c r="AC117" i="10"/>
  <c r="Z117" i="10"/>
  <c r="AD117" i="10"/>
  <c r="AE117" i="10"/>
  <c r="AB117" i="10"/>
  <c r="AA119" i="10"/>
  <c r="AE119" i="10"/>
  <c r="AC119" i="10"/>
  <c r="AB119" i="10"/>
  <c r="Z119" i="10"/>
  <c r="AD119" i="10"/>
  <c r="AC115" i="10"/>
  <c r="Z115" i="10"/>
  <c r="AB115" i="10"/>
  <c r="AA115" i="10"/>
  <c r="AE115" i="10"/>
  <c r="AF115" i="10" s="1"/>
  <c r="AD115" i="10"/>
  <c r="AB118" i="10"/>
  <c r="AD118" i="10"/>
  <c r="Z118" i="10"/>
  <c r="AC118" i="10"/>
  <c r="AA118" i="10"/>
  <c r="AE118" i="10"/>
  <c r="AF118" i="10" s="1"/>
  <c r="C874" i="14"/>
  <c r="C880" i="14"/>
  <c r="AA116" i="4"/>
  <c r="Z116" i="4"/>
  <c r="AC116" i="4"/>
  <c r="AB116" i="4"/>
  <c r="AE116" i="4"/>
  <c r="AD116" i="4"/>
  <c r="AB115" i="4"/>
  <c r="AD115" i="4"/>
  <c r="AE115" i="4"/>
  <c r="AA115" i="4"/>
  <c r="AC115" i="4"/>
  <c r="Z115" i="4"/>
  <c r="AE117" i="4"/>
  <c r="Z117" i="4"/>
  <c r="AA117" i="4"/>
  <c r="AB117" i="4"/>
  <c r="AD117" i="4"/>
  <c r="AC117" i="4"/>
  <c r="AB119" i="4"/>
  <c r="AD119" i="4"/>
  <c r="AC119" i="4"/>
  <c r="Z119" i="4"/>
  <c r="AA119" i="4"/>
  <c r="AE119" i="4"/>
  <c r="AB117" i="9"/>
  <c r="Z117" i="9"/>
  <c r="AE117" i="9"/>
  <c r="AA117" i="9"/>
  <c r="AC117" i="9"/>
  <c r="AD117" i="9"/>
  <c r="AA118" i="9"/>
  <c r="AE118" i="9"/>
  <c r="AD118" i="9"/>
  <c r="AB118" i="9"/>
  <c r="Z118" i="9"/>
  <c r="AC118" i="9"/>
  <c r="AB120" i="9"/>
  <c r="Z120" i="9"/>
  <c r="AD120" i="9"/>
  <c r="AA120" i="9"/>
  <c r="AC120" i="9"/>
  <c r="AE120" i="9"/>
  <c r="AF120" i="9" s="1"/>
  <c r="AA120" i="11"/>
  <c r="AD120" i="11"/>
  <c r="AC120" i="11"/>
  <c r="AB120" i="11"/>
  <c r="Z120" i="11"/>
  <c r="AE120" i="11"/>
  <c r="AF120" i="11" s="1"/>
  <c r="AC118" i="11"/>
  <c r="Z118" i="11"/>
  <c r="AB118" i="11"/>
  <c r="AE118" i="11"/>
  <c r="AA118" i="11"/>
  <c r="AD118" i="11"/>
  <c r="Z115" i="11"/>
  <c r="AB115" i="11"/>
  <c r="AD115" i="11"/>
  <c r="AA115" i="11"/>
  <c r="AC115" i="11"/>
  <c r="AE115" i="11"/>
  <c r="AD117" i="12"/>
  <c r="AA117" i="12"/>
  <c r="AE117" i="12"/>
  <c r="AB117" i="12"/>
  <c r="AC117" i="12"/>
  <c r="Z117" i="12"/>
  <c r="AE118" i="12"/>
  <c r="AC118" i="12"/>
  <c r="AA118" i="12"/>
  <c r="AD118" i="12"/>
  <c r="AB118" i="12"/>
  <c r="Z118" i="12"/>
  <c r="AA119" i="12"/>
  <c r="AB119" i="12"/>
  <c r="AD119" i="12"/>
  <c r="AE119" i="12"/>
  <c r="AC119" i="12"/>
  <c r="Z119" i="12"/>
  <c r="AA119" i="5"/>
  <c r="Z119" i="5"/>
  <c r="AD119" i="5"/>
  <c r="AE119" i="5"/>
  <c r="AB119" i="5"/>
  <c r="AC119" i="5"/>
  <c r="AC116" i="5"/>
  <c r="AE116" i="5"/>
  <c r="AB116" i="5"/>
  <c r="AD116" i="5"/>
  <c r="AA116" i="5"/>
  <c r="Z116" i="5"/>
  <c r="Z117" i="2"/>
  <c r="AE117" i="2"/>
  <c r="AB117" i="2"/>
  <c r="AC117" i="2"/>
  <c r="AA117" i="2"/>
  <c r="AD117" i="2"/>
  <c r="AC119" i="2"/>
  <c r="AE119" i="2"/>
  <c r="Z119" i="2"/>
  <c r="AA119" i="2"/>
  <c r="AB119" i="2"/>
  <c r="AD119" i="2"/>
  <c r="AD118" i="2"/>
  <c r="AE118" i="2"/>
  <c r="AC118" i="2"/>
  <c r="AA118" i="2"/>
  <c r="Z118" i="2"/>
  <c r="AB118" i="2"/>
  <c r="AE115" i="2"/>
  <c r="AA115" i="2"/>
  <c r="Z115" i="2"/>
  <c r="AC115" i="2"/>
  <c r="AD115" i="2"/>
  <c r="AB115" i="2"/>
  <c r="AB118" i="3"/>
  <c r="AC118" i="3"/>
  <c r="AE118" i="3"/>
  <c r="AD118" i="3"/>
  <c r="Z118" i="3"/>
  <c r="AA118" i="3"/>
  <c r="Z117" i="3"/>
  <c r="AB117" i="3"/>
  <c r="AD117" i="3"/>
  <c r="AE117" i="3"/>
  <c r="AA117" i="3"/>
  <c r="AC117" i="3"/>
  <c r="AB119" i="3"/>
  <c r="AC119" i="3"/>
  <c r="Z119" i="3"/>
  <c r="AD119" i="3"/>
  <c r="AA119" i="3"/>
  <c r="AE119" i="3"/>
  <c r="AF119" i="3" s="1"/>
  <c r="AB116" i="10"/>
  <c r="AE116" i="10"/>
  <c r="Z116" i="10"/>
  <c r="AA116" i="10"/>
  <c r="AC116" i="10"/>
  <c r="AD116" i="10"/>
  <c r="AB120" i="10"/>
  <c r="AE120" i="10"/>
  <c r="AF120" i="10" s="1"/>
  <c r="AC120" i="10"/>
  <c r="AA120" i="10"/>
  <c r="AD120" i="10"/>
  <c r="Z120" i="10"/>
  <c r="C160" i="14"/>
  <c r="C154" i="14"/>
  <c r="AB120" i="4"/>
  <c r="AE120" i="4"/>
  <c r="AF120" i="4" s="1"/>
  <c r="AD120" i="4"/>
  <c r="Z120" i="4"/>
  <c r="AC120" i="4"/>
  <c r="AA120" i="4"/>
  <c r="Z118" i="4"/>
  <c r="AD118" i="4"/>
  <c r="AA118" i="4"/>
  <c r="AB118" i="4"/>
  <c r="AC118" i="4"/>
  <c r="AE118" i="4"/>
  <c r="AF118" i="4" s="1"/>
  <c r="C394" i="14"/>
  <c r="C400" i="14"/>
  <c r="AD116" i="9"/>
  <c r="AC116" i="9"/>
  <c r="AA116" i="9"/>
  <c r="AB116" i="9"/>
  <c r="Z116" i="9"/>
  <c r="AE116" i="9"/>
  <c r="AF116" i="9" s="1"/>
  <c r="AA115" i="9"/>
  <c r="AE115" i="9"/>
  <c r="AD115" i="9"/>
  <c r="Z115" i="9"/>
  <c r="AB115" i="9"/>
  <c r="AC115" i="9"/>
  <c r="AB119" i="9"/>
  <c r="AD119" i="9"/>
  <c r="AE119" i="9"/>
  <c r="AC119" i="9"/>
  <c r="AA119" i="9"/>
  <c r="Z119" i="9"/>
  <c r="AE117" i="11"/>
  <c r="AD117" i="11"/>
  <c r="AC117" i="11"/>
  <c r="Z117" i="11"/>
  <c r="AB117" i="11"/>
  <c r="AA117" i="11"/>
  <c r="Z116" i="11"/>
  <c r="AE116" i="11"/>
  <c r="AA116" i="11"/>
  <c r="AC116" i="11"/>
  <c r="AD116" i="11"/>
  <c r="AB116" i="11"/>
  <c r="AA119" i="11"/>
  <c r="Z119" i="11"/>
  <c r="AE119" i="11"/>
  <c r="AB119" i="11"/>
  <c r="AD119" i="11"/>
  <c r="AC119" i="11"/>
  <c r="AE115" i="12"/>
  <c r="AF115" i="12" s="1"/>
  <c r="Z115" i="12"/>
  <c r="AC115" i="12"/>
  <c r="AB115" i="12"/>
  <c r="AD115" i="12"/>
  <c r="AA115" i="12"/>
  <c r="AA116" i="12"/>
  <c r="AB116" i="12"/>
  <c r="Z116" i="12"/>
  <c r="AC116" i="12"/>
  <c r="AE116" i="12"/>
  <c r="AD116" i="12"/>
  <c r="AA120" i="12"/>
  <c r="AE120" i="12"/>
  <c r="AF120" i="12" s="1"/>
  <c r="AB120" i="12"/>
  <c r="Z120" i="12"/>
  <c r="AD120" i="12"/>
  <c r="AC120" i="12"/>
  <c r="AA115" i="5"/>
  <c r="AC115" i="5"/>
  <c r="Z115" i="5"/>
  <c r="AE115" i="5"/>
  <c r="AF115" i="5" s="1"/>
  <c r="AD115" i="5"/>
  <c r="AB115" i="5"/>
  <c r="AC117" i="5"/>
  <c r="AD117" i="5"/>
  <c r="AB117" i="5"/>
  <c r="AA117" i="5"/>
  <c r="Z117" i="5"/>
  <c r="AE117" i="5"/>
  <c r="AF117" i="5" s="1"/>
  <c r="AA118" i="5"/>
  <c r="AB118" i="5"/>
  <c r="Z118" i="5"/>
  <c r="AE118" i="5"/>
  <c r="AC118" i="5"/>
  <c r="AD118" i="5"/>
  <c r="AC120" i="5"/>
  <c r="AE120" i="5"/>
  <c r="AF120" i="5" s="1"/>
  <c r="Z120" i="5"/>
  <c r="AD120" i="5"/>
  <c r="AB120" i="5"/>
  <c r="AA120" i="5"/>
  <c r="AC116" i="2"/>
  <c r="AE116" i="2"/>
  <c r="Z116" i="2"/>
  <c r="AA116" i="2"/>
  <c r="AD116" i="2"/>
  <c r="AB116" i="2"/>
  <c r="AA120" i="2"/>
  <c r="AD120" i="2"/>
  <c r="AC120" i="2"/>
  <c r="Z120" i="2"/>
  <c r="AE120" i="2"/>
  <c r="AF120" i="2" s="1"/>
  <c r="AB120" i="2"/>
  <c r="AC115" i="3"/>
  <c r="AE115" i="3"/>
  <c r="AB115" i="3"/>
  <c r="AD115" i="3"/>
  <c r="AA115" i="3"/>
  <c r="Z115" i="3"/>
  <c r="AB116" i="3"/>
  <c r="AD116" i="3"/>
  <c r="AA116" i="3"/>
  <c r="AE116" i="3"/>
  <c r="AC116" i="3"/>
  <c r="Z116" i="3"/>
  <c r="AE120" i="3"/>
  <c r="AF120" i="3" s="1"/>
  <c r="AB120" i="3"/>
  <c r="AD120" i="3"/>
  <c r="Z120" i="3"/>
  <c r="AA120" i="3"/>
  <c r="AC120" i="3"/>
  <c r="AF117" i="10" l="1"/>
  <c r="AF116" i="3"/>
  <c r="AF115" i="3"/>
  <c r="AF116" i="2"/>
  <c r="AL120" i="5"/>
  <c r="AG120" i="5"/>
  <c r="AH120" i="5" s="1"/>
  <c r="AI120" i="5" s="1"/>
  <c r="AJ120" i="5" s="1"/>
  <c r="X120" i="5" s="1"/>
  <c r="AK120" i="5" s="1"/>
  <c r="AF118" i="5"/>
  <c r="AL117" i="5"/>
  <c r="W12" i="14"/>
  <c r="W22" i="14" s="1"/>
  <c r="R12" i="13"/>
  <c r="R22" i="13" s="1"/>
  <c r="R10" i="13"/>
  <c r="R20" i="13" s="1"/>
  <c r="AG115" i="5"/>
  <c r="AH115" i="5" s="1"/>
  <c r="AI115" i="5" s="1"/>
  <c r="AJ115" i="5" s="1"/>
  <c r="X115" i="5" s="1"/>
  <c r="AL115" i="5"/>
  <c r="W10" i="14"/>
  <c r="W20" i="14" s="1"/>
  <c r="AL120" i="12"/>
  <c r="AG120" i="12"/>
  <c r="AH120" i="12" s="1"/>
  <c r="AI120" i="12" s="1"/>
  <c r="AJ120" i="12" s="1"/>
  <c r="X120" i="12" s="1"/>
  <c r="AK120" i="12" s="1"/>
  <c r="AF116" i="11"/>
  <c r="AF115" i="9"/>
  <c r="S11" i="13"/>
  <c r="O28" i="13" s="1"/>
  <c r="X11" i="14"/>
  <c r="T28" i="14" s="1"/>
  <c r="AL116" i="9"/>
  <c r="AL118" i="4"/>
  <c r="Q13" i="13"/>
  <c r="Q23" i="13" s="1"/>
  <c r="V13" i="14"/>
  <c r="V23" i="14" s="1"/>
  <c r="AG120" i="4"/>
  <c r="AH120" i="4" s="1"/>
  <c r="AI120" i="4" s="1"/>
  <c r="AJ120" i="4" s="1"/>
  <c r="X120" i="4" s="1"/>
  <c r="AK120" i="4" s="1"/>
  <c r="AL120" i="4"/>
  <c r="AL120" i="10"/>
  <c r="AG120" i="10"/>
  <c r="AH120" i="10" s="1"/>
  <c r="AI120" i="10" s="1"/>
  <c r="AJ120" i="10" s="1"/>
  <c r="X120" i="10" s="1"/>
  <c r="AK120" i="10" s="1"/>
  <c r="AF116" i="10"/>
  <c r="P14" i="13"/>
  <c r="P24" i="13" s="1"/>
  <c r="AL119" i="3"/>
  <c r="U14" i="14"/>
  <c r="U24" i="14" s="1"/>
  <c r="AF117" i="3"/>
  <c r="AF118" i="2"/>
  <c r="AF119" i="2"/>
  <c r="AF117" i="2"/>
  <c r="AF116" i="5"/>
  <c r="AF119" i="5"/>
  <c r="AF119" i="12"/>
  <c r="AF115" i="11"/>
  <c r="AF118" i="11"/>
  <c r="AL120" i="11"/>
  <c r="AG120" i="11"/>
  <c r="AH120" i="11" s="1"/>
  <c r="AI120" i="11" s="1"/>
  <c r="AJ120" i="11" s="1"/>
  <c r="X120" i="11" s="1"/>
  <c r="AK120" i="11" s="1"/>
  <c r="AL120" i="9"/>
  <c r="AG120" i="9"/>
  <c r="AH120" i="9" s="1"/>
  <c r="AI120" i="9" s="1"/>
  <c r="AJ120" i="9" s="1"/>
  <c r="X120" i="9" s="1"/>
  <c r="AK120" i="9" s="1"/>
  <c r="AF118" i="9"/>
  <c r="AF119" i="4"/>
  <c r="Z13" i="14"/>
  <c r="V30" i="14" s="1"/>
  <c r="U13" i="13"/>
  <c r="Q30" i="13" s="1"/>
  <c r="AL118" i="10"/>
  <c r="AF119" i="10"/>
  <c r="AG118" i="10" s="1"/>
  <c r="AG120" i="3"/>
  <c r="AH120" i="3" s="1"/>
  <c r="AI120" i="3" s="1"/>
  <c r="AJ120" i="3" s="1"/>
  <c r="X120" i="3" s="1"/>
  <c r="AK120" i="3" s="1"/>
  <c r="AL120" i="3"/>
  <c r="AG120" i="2"/>
  <c r="AH120" i="2" s="1"/>
  <c r="AI120" i="2" s="1"/>
  <c r="AJ120" i="2" s="1"/>
  <c r="X120" i="2" s="1"/>
  <c r="AK120" i="2" s="1"/>
  <c r="AL120" i="2"/>
  <c r="AF116" i="12"/>
  <c r="AL115" i="12"/>
  <c r="AA10" i="14"/>
  <c r="W27" i="14" s="1"/>
  <c r="V10" i="13"/>
  <c r="R27" i="13" s="1"/>
  <c r="AG115" i="12"/>
  <c r="AH115" i="12" s="1"/>
  <c r="AI115" i="12" s="1"/>
  <c r="AJ115" i="12" s="1"/>
  <c r="X115" i="12" s="1"/>
  <c r="AF119" i="11"/>
  <c r="AF117" i="11"/>
  <c r="AF119" i="9"/>
  <c r="AF118" i="3"/>
  <c r="AF115" i="2"/>
  <c r="AF118" i="12"/>
  <c r="AF117" i="12"/>
  <c r="AF117" i="9"/>
  <c r="AF117" i="4"/>
  <c r="AF115" i="4"/>
  <c r="AF116" i="4"/>
  <c r="AG115" i="10"/>
  <c r="Z10" i="14"/>
  <c r="V27" i="14" s="1"/>
  <c r="AL115" i="10"/>
  <c r="U10" i="13"/>
  <c r="Q27" i="13" s="1"/>
  <c r="AG117" i="10"/>
  <c r="Z12" i="14"/>
  <c r="V29" i="14" s="1"/>
  <c r="AL117" i="10"/>
  <c r="U12" i="13"/>
  <c r="Q29" i="13" s="1"/>
  <c r="AG117" i="5" l="1"/>
  <c r="AL115" i="4"/>
  <c r="Q10" i="13"/>
  <c r="Q20" i="13" s="1"/>
  <c r="AG115" i="4"/>
  <c r="V10" i="14"/>
  <c r="V20" i="14" s="1"/>
  <c r="X12" i="14"/>
  <c r="T29" i="14" s="1"/>
  <c r="AL117" i="9"/>
  <c r="AG117" i="9"/>
  <c r="S12" i="13"/>
  <c r="O29" i="13" s="1"/>
  <c r="AL118" i="12"/>
  <c r="AG118" i="12"/>
  <c r="AA13" i="14"/>
  <c r="W30" i="14" s="1"/>
  <c r="V13" i="13"/>
  <c r="R30" i="13" s="1"/>
  <c r="U13" i="14"/>
  <c r="U23" i="14" s="1"/>
  <c r="AL118" i="3"/>
  <c r="P13" i="13"/>
  <c r="P23" i="13" s="1"/>
  <c r="AG118" i="3"/>
  <c r="Y12" i="14"/>
  <c r="U29" i="14" s="1"/>
  <c r="AG117" i="11"/>
  <c r="T12" i="13"/>
  <c r="P29" i="13" s="1"/>
  <c r="AL117" i="11"/>
  <c r="AL116" i="4"/>
  <c r="Q11" i="13"/>
  <c r="Q21" i="13" s="1"/>
  <c r="V11" i="14"/>
  <c r="V21" i="14" s="1"/>
  <c r="AG116" i="4"/>
  <c r="AG117" i="4"/>
  <c r="AL117" i="4"/>
  <c r="V12" i="14"/>
  <c r="V22" i="14" s="1"/>
  <c r="Q12" i="13"/>
  <c r="Q22" i="13" s="1"/>
  <c r="AG117" i="12"/>
  <c r="AA12" i="14"/>
  <c r="W29" i="14" s="1"/>
  <c r="V12" i="13"/>
  <c r="R29" i="13" s="1"/>
  <c r="AL117" i="12"/>
  <c r="T10" i="14"/>
  <c r="O10" i="13"/>
  <c r="AG115" i="2"/>
  <c r="AL115" i="2"/>
  <c r="AG119" i="9"/>
  <c r="S14" i="13"/>
  <c r="O31" i="13" s="1"/>
  <c r="AL119" i="9"/>
  <c r="X14" i="14"/>
  <c r="T31" i="14" s="1"/>
  <c r="AL119" i="11"/>
  <c r="AG119" i="11"/>
  <c r="Y14" i="14"/>
  <c r="U31" i="14" s="1"/>
  <c r="T14" i="13"/>
  <c r="P31" i="13" s="1"/>
  <c r="Z14" i="14"/>
  <c r="V31" i="14" s="1"/>
  <c r="U14" i="13"/>
  <c r="Q31" i="13" s="1"/>
  <c r="AL119" i="10"/>
  <c r="AG119" i="10"/>
  <c r="AL118" i="9"/>
  <c r="S13" i="13"/>
  <c r="O30" i="13" s="1"/>
  <c r="X13" i="14"/>
  <c r="T30" i="14" s="1"/>
  <c r="AG118" i="9"/>
  <c r="Y10" i="14"/>
  <c r="U27" i="14" s="1"/>
  <c r="T10" i="13"/>
  <c r="P27" i="13" s="1"/>
  <c r="AL115" i="11"/>
  <c r="AG115" i="11"/>
  <c r="AL119" i="5"/>
  <c r="AG119" i="5"/>
  <c r="W14" i="14"/>
  <c r="W24" i="14" s="1"/>
  <c r="R14" i="13"/>
  <c r="R24" i="13" s="1"/>
  <c r="O12" i="13"/>
  <c r="AG117" i="2"/>
  <c r="AL117" i="2"/>
  <c r="T12" i="14"/>
  <c r="O13" i="13"/>
  <c r="AG118" i="2"/>
  <c r="AL118" i="2"/>
  <c r="T13" i="14"/>
  <c r="AG118" i="4"/>
  <c r="AG116" i="9"/>
  <c r="S10" i="13"/>
  <c r="O27" i="13" s="1"/>
  <c r="T27" i="13" s="1"/>
  <c r="S27" i="13" s="1"/>
  <c r="M27" i="13" s="1"/>
  <c r="AL115" i="9"/>
  <c r="AG115" i="9"/>
  <c r="X10" i="14"/>
  <c r="T27" i="14" s="1"/>
  <c r="Y27" i="14" s="1"/>
  <c r="X27" i="14" s="1"/>
  <c r="R27" i="14" s="1"/>
  <c r="AK115" i="5"/>
  <c r="R13" i="13"/>
  <c r="R23" i="13" s="1"/>
  <c r="W13" i="14"/>
  <c r="W23" i="14" s="1"/>
  <c r="AL118" i="5"/>
  <c r="AG118" i="5"/>
  <c r="AG119" i="3"/>
  <c r="U10" i="14"/>
  <c r="U20" i="14" s="1"/>
  <c r="P10" i="13"/>
  <c r="P20" i="13" s="1"/>
  <c r="AG115" i="3"/>
  <c r="AL115" i="3"/>
  <c r="AK115" i="12"/>
  <c r="AA11" i="14"/>
  <c r="W28" i="14" s="1"/>
  <c r="AG116" i="12"/>
  <c r="V11" i="13"/>
  <c r="R28" i="13" s="1"/>
  <c r="AL116" i="12"/>
  <c r="Q14" i="13"/>
  <c r="Q24" i="13" s="1"/>
  <c r="AL119" i="4"/>
  <c r="V14" i="14"/>
  <c r="V24" i="14" s="1"/>
  <c r="AG119" i="4"/>
  <c r="AH119" i="4" s="1"/>
  <c r="AI119" i="4" s="1"/>
  <c r="AJ119" i="4" s="1"/>
  <c r="Y13" i="14"/>
  <c r="U30" i="14" s="1"/>
  <c r="AG118" i="11"/>
  <c r="T13" i="13"/>
  <c r="P30" i="13" s="1"/>
  <c r="AL118" i="11"/>
  <c r="V14" i="13"/>
  <c r="R31" i="13" s="1"/>
  <c r="AG119" i="12"/>
  <c r="AH119" i="12" s="1"/>
  <c r="AI119" i="12" s="1"/>
  <c r="AJ119" i="12" s="1"/>
  <c r="AL119" i="12"/>
  <c r="AA14" i="14"/>
  <c r="W31" i="14" s="1"/>
  <c r="R11" i="13"/>
  <c r="R21" i="13" s="1"/>
  <c r="AL116" i="5"/>
  <c r="W11" i="14"/>
  <c r="W21" i="14" s="1"/>
  <c r="AG116" i="5"/>
  <c r="AH116" i="5" s="1"/>
  <c r="AI116" i="5" s="1"/>
  <c r="AJ116" i="5" s="1"/>
  <c r="T14" i="14"/>
  <c r="AL119" i="2"/>
  <c r="O14" i="13"/>
  <c r="AG119" i="2"/>
  <c r="P12" i="13"/>
  <c r="P22" i="13" s="1"/>
  <c r="AL117" i="3"/>
  <c r="AG117" i="3"/>
  <c r="U12" i="14"/>
  <c r="U22" i="14" s="1"/>
  <c r="U11" i="13"/>
  <c r="Q28" i="13" s="1"/>
  <c r="Z11" i="14"/>
  <c r="V28" i="14" s="1"/>
  <c r="AL116" i="10"/>
  <c r="AG116" i="10"/>
  <c r="AH116" i="10" s="1"/>
  <c r="AI116" i="10" s="1"/>
  <c r="AJ116" i="10" s="1"/>
  <c r="AG116" i="11"/>
  <c r="AH116" i="11" s="1"/>
  <c r="AI116" i="11" s="1"/>
  <c r="AL116" i="11"/>
  <c r="T11" i="13"/>
  <c r="P28" i="13" s="1"/>
  <c r="T28" i="13" s="1"/>
  <c r="S28" i="13" s="1"/>
  <c r="Y11" i="14"/>
  <c r="U28" i="14" s="1"/>
  <c r="AG116" i="2"/>
  <c r="O11" i="13"/>
  <c r="T11" i="14"/>
  <c r="AL116" i="2"/>
  <c r="P11" i="13"/>
  <c r="P21" i="13" s="1"/>
  <c r="U11" i="14"/>
  <c r="U21" i="14" s="1"/>
  <c r="AL116" i="3"/>
  <c r="AG116" i="3"/>
  <c r="AH116" i="3" s="1"/>
  <c r="AI116" i="3" s="1"/>
  <c r="AH116" i="2" l="1"/>
  <c r="AI116" i="2" s="1"/>
  <c r="AJ116" i="2" s="1"/>
  <c r="AJ116" i="11"/>
  <c r="AH116" i="9"/>
  <c r="AI116" i="9" s="1"/>
  <c r="AJ116" i="9" s="1"/>
  <c r="AH118" i="10"/>
  <c r="AI118" i="10" s="1"/>
  <c r="AJ118" i="10" s="1"/>
  <c r="AH115" i="3"/>
  <c r="AI115" i="3" s="1"/>
  <c r="AJ115" i="3" s="1"/>
  <c r="AH118" i="5"/>
  <c r="AI118" i="5" s="1"/>
  <c r="AJ118" i="5" s="1"/>
  <c r="T23" i="14"/>
  <c r="Y23" i="14" s="1"/>
  <c r="X23" i="14" s="1"/>
  <c r="AC13" i="14"/>
  <c r="AB13" i="14" s="1"/>
  <c r="AH118" i="2"/>
  <c r="AI118" i="2" s="1"/>
  <c r="AJ118" i="2" s="1"/>
  <c r="AC12" i="14"/>
  <c r="AB12" i="14" s="1"/>
  <c r="T22" i="14"/>
  <c r="Y22" i="14" s="1"/>
  <c r="X22" i="14" s="1"/>
  <c r="AH117" i="2"/>
  <c r="AI117" i="2" s="1"/>
  <c r="AJ117" i="2" s="1"/>
  <c r="AH119" i="5"/>
  <c r="AI119" i="5" s="1"/>
  <c r="AJ119" i="5" s="1"/>
  <c r="AH115" i="11"/>
  <c r="AI115" i="11" s="1"/>
  <c r="AJ115" i="11" s="1"/>
  <c r="AH118" i="9"/>
  <c r="AI118" i="9" s="1"/>
  <c r="AJ118" i="9" s="1"/>
  <c r="T30" i="13"/>
  <c r="S30" i="13" s="1"/>
  <c r="AH119" i="10"/>
  <c r="AI119" i="10" s="1"/>
  <c r="AJ119" i="10" s="1"/>
  <c r="AH119" i="11"/>
  <c r="AI119" i="11" s="1"/>
  <c r="AJ119" i="11" s="1"/>
  <c r="Y31" i="14"/>
  <c r="X31" i="14" s="1"/>
  <c r="T31" i="13"/>
  <c r="S31" i="13" s="1"/>
  <c r="X10" i="13"/>
  <c r="W10" i="13" s="1"/>
  <c r="M10" i="13" s="1"/>
  <c r="O20" i="13"/>
  <c r="T20" i="13" s="1"/>
  <c r="S20" i="13" s="1"/>
  <c r="M20" i="13" s="1"/>
  <c r="AH116" i="4"/>
  <c r="AI116" i="4" s="1"/>
  <c r="AJ116" i="4" s="1"/>
  <c r="AH117" i="9"/>
  <c r="AI117" i="9" s="1"/>
  <c r="AJ117" i="9" s="1"/>
  <c r="Y29" i="14"/>
  <c r="X29" i="14" s="1"/>
  <c r="AH115" i="4"/>
  <c r="AI115" i="4" s="1"/>
  <c r="AJ115" i="4" s="1"/>
  <c r="AH117" i="10"/>
  <c r="AI117" i="10" s="1"/>
  <c r="AJ117" i="10" s="1"/>
  <c r="T21" i="14"/>
  <c r="Y21" i="14" s="1"/>
  <c r="X21" i="14" s="1"/>
  <c r="AC11" i="14"/>
  <c r="AB11" i="14" s="1"/>
  <c r="AH119" i="2"/>
  <c r="AI119" i="2" s="1"/>
  <c r="AJ119" i="2" s="1"/>
  <c r="AH118" i="11"/>
  <c r="AI118" i="11" s="1"/>
  <c r="AJ118" i="11" s="1"/>
  <c r="AJ116" i="3"/>
  <c r="O21" i="13"/>
  <c r="T21" i="13" s="1"/>
  <c r="S21" i="13" s="1"/>
  <c r="X11" i="13"/>
  <c r="W11" i="13" s="1"/>
  <c r="Y28" i="14"/>
  <c r="X28" i="14" s="1"/>
  <c r="AH117" i="3"/>
  <c r="AI117" i="3" s="1"/>
  <c r="AJ117" i="3" s="1"/>
  <c r="X14" i="13"/>
  <c r="W14" i="13" s="1"/>
  <c r="O24" i="13"/>
  <c r="T24" i="13" s="1"/>
  <c r="S24" i="13" s="1"/>
  <c r="T24" i="14"/>
  <c r="Y24" i="14" s="1"/>
  <c r="X24" i="14" s="1"/>
  <c r="AC14" i="14"/>
  <c r="AB14" i="14" s="1"/>
  <c r="AH116" i="12"/>
  <c r="AI116" i="12" s="1"/>
  <c r="AJ116" i="12" s="1"/>
  <c r="AH119" i="3"/>
  <c r="AI119" i="3" s="1"/>
  <c r="AJ119" i="3" s="1"/>
  <c r="AH115" i="9"/>
  <c r="AI115" i="9" s="1"/>
  <c r="AJ115" i="9" s="1"/>
  <c r="AH118" i="4"/>
  <c r="AI118" i="4" s="1"/>
  <c r="AJ118" i="4" s="1"/>
  <c r="X13" i="13"/>
  <c r="W13" i="13" s="1"/>
  <c r="O23" i="13"/>
  <c r="T23" i="13" s="1"/>
  <c r="S23" i="13" s="1"/>
  <c r="X12" i="13"/>
  <c r="W12" i="13" s="1"/>
  <c r="M12" i="13" s="1"/>
  <c r="O22" i="13"/>
  <c r="T22" i="13" s="1"/>
  <c r="S22" i="13" s="1"/>
  <c r="M22" i="13" s="1"/>
  <c r="Y30" i="14"/>
  <c r="X30" i="14" s="1"/>
  <c r="R30" i="14" s="1"/>
  <c r="AH119" i="9"/>
  <c r="AI119" i="9" s="1"/>
  <c r="AJ119" i="9" s="1"/>
  <c r="X119" i="9" s="1"/>
  <c r="AK119" i="9" s="1"/>
  <c r="AH115" i="2"/>
  <c r="AI115" i="2" s="1"/>
  <c r="AJ115" i="2" s="1"/>
  <c r="X115" i="2" s="1"/>
  <c r="AC10" i="14"/>
  <c r="AB10" i="14" s="1"/>
  <c r="R10" i="14" s="1"/>
  <c r="T20" i="14"/>
  <c r="Y20" i="14" s="1"/>
  <c r="X20" i="14" s="1"/>
  <c r="R20" i="14" s="1"/>
  <c r="AH117" i="12"/>
  <c r="AI117" i="12" s="1"/>
  <c r="AJ117" i="12" s="1"/>
  <c r="AH117" i="4"/>
  <c r="AI117" i="4" s="1"/>
  <c r="AJ117" i="4" s="1"/>
  <c r="X117" i="4" s="1"/>
  <c r="AK117" i="4" s="1"/>
  <c r="AH117" i="11"/>
  <c r="AI117" i="11" s="1"/>
  <c r="AJ117" i="11" s="1"/>
  <c r="AH118" i="3"/>
  <c r="AI118" i="3" s="1"/>
  <c r="AJ118" i="3" s="1"/>
  <c r="X118" i="3" s="1"/>
  <c r="AK118" i="3" s="1"/>
  <c r="AH118" i="12"/>
  <c r="AI118" i="12" s="1"/>
  <c r="AJ118" i="12" s="1"/>
  <c r="T29" i="13"/>
  <c r="S29" i="13" s="1"/>
  <c r="M29" i="13" s="1"/>
  <c r="AH115" i="10"/>
  <c r="AI115" i="10" s="1"/>
  <c r="AJ115" i="10" s="1"/>
  <c r="X115" i="10" s="1"/>
  <c r="AH117" i="5"/>
  <c r="AI117" i="5" s="1"/>
  <c r="AJ117" i="5" s="1"/>
  <c r="X117" i="5" s="1"/>
  <c r="AK117" i="5" s="1"/>
  <c r="X116" i="9" l="1"/>
  <c r="AK116" i="9" s="1"/>
  <c r="X117" i="11"/>
  <c r="AK117" i="11" s="1"/>
  <c r="X119" i="4"/>
  <c r="AK119" i="4" s="1"/>
  <c r="X116" i="12"/>
  <c r="X119" i="12"/>
  <c r="AK119" i="12" s="1"/>
  <c r="X118" i="12"/>
  <c r="AK118" i="12" s="1"/>
  <c r="X117" i="12"/>
  <c r="AK117" i="12" s="1"/>
  <c r="M23" i="13"/>
  <c r="X118" i="4"/>
  <c r="AK118" i="4" s="1"/>
  <c r="X119" i="3"/>
  <c r="AK119" i="3" s="1"/>
  <c r="R24" i="14"/>
  <c r="M14" i="13"/>
  <c r="R28" i="14"/>
  <c r="M21" i="13"/>
  <c r="X118" i="11"/>
  <c r="AK118" i="11" s="1"/>
  <c r="X119" i="2"/>
  <c r="AK119" i="2" s="1"/>
  <c r="R11" i="14"/>
  <c r="X117" i="10"/>
  <c r="AK117" i="10" s="1"/>
  <c r="R29" i="14"/>
  <c r="X116" i="4"/>
  <c r="AK116" i="4" s="1"/>
  <c r="R31" i="14"/>
  <c r="M30" i="13"/>
  <c r="X115" i="11"/>
  <c r="X117" i="2"/>
  <c r="AK117" i="2" s="1"/>
  <c r="R12" i="14"/>
  <c r="R13" i="14"/>
  <c r="X115" i="3"/>
  <c r="X116" i="11"/>
  <c r="AK116" i="11" s="1"/>
  <c r="M119" i="10"/>
  <c r="H119" i="10"/>
  <c r="R119" i="10"/>
  <c r="N766" i="14" s="1"/>
  <c r="Q119" i="10"/>
  <c r="M766" i="14" s="1"/>
  <c r="P119" i="10"/>
  <c r="L766" i="14" s="1"/>
  <c r="O119" i="10"/>
  <c r="K766" i="14" s="1"/>
  <c r="AK115" i="10"/>
  <c r="N119" i="10"/>
  <c r="J766" i="14" s="1"/>
  <c r="R116" i="2"/>
  <c r="N163" i="14" s="1"/>
  <c r="Q116" i="2"/>
  <c r="M163" i="14" s="1"/>
  <c r="O116" i="2"/>
  <c r="K163" i="14" s="1"/>
  <c r="H116" i="2"/>
  <c r="N116" i="2"/>
  <c r="J163" i="14" s="1"/>
  <c r="M116" i="2"/>
  <c r="AK115" i="2"/>
  <c r="P116" i="2"/>
  <c r="L163" i="14" s="1"/>
  <c r="M13" i="13"/>
  <c r="X115" i="9"/>
  <c r="R14" i="14"/>
  <c r="M24" i="13"/>
  <c r="E31" i="13" s="1"/>
  <c r="X117" i="3"/>
  <c r="AK117" i="3" s="1"/>
  <c r="M11" i="13"/>
  <c r="B17" i="13" s="1"/>
  <c r="X116" i="3"/>
  <c r="AK116" i="3" s="1"/>
  <c r="X116" i="10"/>
  <c r="AK116" i="10" s="1"/>
  <c r="R21" i="14"/>
  <c r="H30" i="14" s="1"/>
  <c r="X115" i="4"/>
  <c r="X117" i="9"/>
  <c r="AK117" i="9" s="1"/>
  <c r="E33" i="13"/>
  <c r="D30" i="13"/>
  <c r="D32" i="13"/>
  <c r="C33" i="13"/>
  <c r="E32" i="13"/>
  <c r="C32" i="13"/>
  <c r="B32" i="13"/>
  <c r="D31" i="13"/>
  <c r="F32" i="13"/>
  <c r="C31" i="13"/>
  <c r="B30" i="13"/>
  <c r="C30" i="13"/>
  <c r="F31" i="13"/>
  <c r="F33" i="13"/>
  <c r="F30" i="13"/>
  <c r="B33" i="13"/>
  <c r="E30" i="13"/>
  <c r="E34" i="13"/>
  <c r="F34" i="13"/>
  <c r="D33" i="13"/>
  <c r="M31" i="13"/>
  <c r="X119" i="11"/>
  <c r="AK119" i="11" s="1"/>
  <c r="X119" i="10"/>
  <c r="AK119" i="10" s="1"/>
  <c r="X118" i="9"/>
  <c r="AK118" i="9" s="1"/>
  <c r="X119" i="5"/>
  <c r="AK119" i="5" s="1"/>
  <c r="R22" i="14"/>
  <c r="X118" i="2"/>
  <c r="AK118" i="2" s="1"/>
  <c r="R23" i="14"/>
  <c r="X118" i="5"/>
  <c r="AK118" i="5" s="1"/>
  <c r="X118" i="10"/>
  <c r="AK118" i="10" s="1"/>
  <c r="X116" i="5"/>
  <c r="X116" i="2"/>
  <c r="AK116" i="2" s="1"/>
  <c r="M28" i="13"/>
  <c r="B34" i="13" l="1"/>
  <c r="C34" i="13"/>
  <c r="B31" i="13"/>
  <c r="D34" i="13"/>
  <c r="K18" i="14"/>
  <c r="B46" i="13"/>
  <c r="B45" i="13"/>
  <c r="C44" i="13"/>
  <c r="C42" i="13"/>
  <c r="D42" i="13"/>
  <c r="B43" i="13"/>
  <c r="C46" i="13"/>
  <c r="D43" i="13"/>
  <c r="F42" i="13"/>
  <c r="B44" i="13"/>
  <c r="C45" i="13"/>
  <c r="D46" i="13"/>
  <c r="C43" i="13"/>
  <c r="B42" i="13"/>
  <c r="E42" i="13"/>
  <c r="E44" i="13"/>
  <c r="E43" i="13"/>
  <c r="E45" i="13"/>
  <c r="D45" i="13"/>
  <c r="E46" i="13"/>
  <c r="F44" i="13"/>
  <c r="F46" i="13"/>
  <c r="D44" i="13"/>
  <c r="F43" i="13"/>
  <c r="F45" i="13"/>
  <c r="N117" i="2"/>
  <c r="J164" i="14" s="1"/>
  <c r="Q117" i="2"/>
  <c r="M164" i="14" s="1"/>
  <c r="M117" i="2"/>
  <c r="H118" i="2"/>
  <c r="O119" i="2"/>
  <c r="K166" i="14" s="1"/>
  <c r="P115" i="2"/>
  <c r="L162" i="14" s="1"/>
  <c r="P117" i="2"/>
  <c r="L164" i="14" s="1"/>
  <c r="N118" i="2"/>
  <c r="J165" i="14" s="1"/>
  <c r="H117" i="2"/>
  <c r="M119" i="2"/>
  <c r="H119" i="2"/>
  <c r="Q115" i="2"/>
  <c r="M162" i="14" s="1"/>
  <c r="O117" i="2"/>
  <c r="K164" i="14" s="1"/>
  <c r="M115" i="2"/>
  <c r="I33" i="14"/>
  <c r="J32" i="14"/>
  <c r="H34" i="14"/>
  <c r="H31" i="14"/>
  <c r="I31" i="14"/>
  <c r="I34" i="14"/>
  <c r="H33" i="14"/>
  <c r="K30" i="14"/>
  <c r="D32" i="14"/>
  <c r="K34" i="14"/>
  <c r="D34" i="14"/>
  <c r="J34" i="14"/>
  <c r="R117" i="10"/>
  <c r="N764" i="14" s="1"/>
  <c r="N117" i="10"/>
  <c r="J764" i="14" s="1"/>
  <c r="O116" i="10"/>
  <c r="K763" i="14" s="1"/>
  <c r="R115" i="10"/>
  <c r="Q116" i="10"/>
  <c r="M763" i="14" s="1"/>
  <c r="N116" i="10"/>
  <c r="J763" i="14" s="1"/>
  <c r="H115" i="10"/>
  <c r="P115" i="10"/>
  <c r="M117" i="10"/>
  <c r="P116" i="10"/>
  <c r="L763" i="14" s="1"/>
  <c r="M115" i="10"/>
  <c r="M118" i="10"/>
  <c r="R118" i="10"/>
  <c r="N765" i="14" s="1"/>
  <c r="O118" i="10"/>
  <c r="K765" i="14" s="1"/>
  <c r="D766" i="14"/>
  <c r="P766" i="14" s="1"/>
  <c r="T119" i="10"/>
  <c r="C21" i="13"/>
  <c r="J20" i="13"/>
  <c r="F18" i="13"/>
  <c r="I18" i="13"/>
  <c r="J21" i="13"/>
  <c r="C20" i="13"/>
  <c r="G20" i="13"/>
  <c r="E19" i="13"/>
  <c r="F19" i="13"/>
  <c r="I20" i="13"/>
  <c r="I21" i="13"/>
  <c r="J19" i="13"/>
  <c r="D20" i="13"/>
  <c r="B18" i="13"/>
  <c r="B21" i="13"/>
  <c r="J18" i="13"/>
  <c r="E21" i="13"/>
  <c r="H17" i="13"/>
  <c r="D17" i="13"/>
  <c r="C17" i="13"/>
  <c r="I17" i="13"/>
  <c r="G17" i="13"/>
  <c r="M21" i="14"/>
  <c r="D18" i="14"/>
  <c r="H17" i="14"/>
  <c r="G20" i="14"/>
  <c r="L18" i="14"/>
  <c r="K19" i="14"/>
  <c r="N17" i="14"/>
  <c r="M19" i="14"/>
  <c r="D19" i="14"/>
  <c r="K17" i="14"/>
  <c r="I17" i="14"/>
  <c r="G17" i="14"/>
  <c r="M20" i="14"/>
  <c r="M17" i="14"/>
  <c r="G18" i="14"/>
  <c r="N20" i="14"/>
  <c r="J19" i="14"/>
  <c r="G19" i="14"/>
  <c r="L20" i="14"/>
  <c r="N19" i="14"/>
  <c r="D20" i="14"/>
  <c r="AK116" i="5"/>
  <c r="O117" i="5"/>
  <c r="K884" i="14" s="1"/>
  <c r="P119" i="5"/>
  <c r="L886" i="14" s="1"/>
  <c r="R118" i="5"/>
  <c r="N885" i="14" s="1"/>
  <c r="M115" i="5"/>
  <c r="N119" i="5"/>
  <c r="J886" i="14" s="1"/>
  <c r="Q117" i="5"/>
  <c r="M884" i="14" s="1"/>
  <c r="Q118" i="5"/>
  <c r="M885" i="14" s="1"/>
  <c r="R119" i="5"/>
  <c r="N886" i="14" s="1"/>
  <c r="M117" i="5"/>
  <c r="H117" i="5"/>
  <c r="P116" i="5"/>
  <c r="L883" i="14" s="1"/>
  <c r="M118" i="5"/>
  <c r="N118" i="5"/>
  <c r="J885" i="14" s="1"/>
  <c r="Q119" i="5"/>
  <c r="M886" i="14" s="1"/>
  <c r="O118" i="5"/>
  <c r="K885" i="14" s="1"/>
  <c r="O115" i="5"/>
  <c r="K882" i="14" s="1"/>
  <c r="H118" i="5"/>
  <c r="N117" i="5"/>
  <c r="J884" i="14" s="1"/>
  <c r="R116" i="5"/>
  <c r="N883" i="14" s="1"/>
  <c r="N116" i="5"/>
  <c r="J883" i="14" s="1"/>
  <c r="P118" i="5"/>
  <c r="L885" i="14" s="1"/>
  <c r="O116" i="5"/>
  <c r="K883" i="14" s="1"/>
  <c r="N115" i="5"/>
  <c r="J882" i="14" s="1"/>
  <c r="P115" i="5"/>
  <c r="L882" i="14" s="1"/>
  <c r="Q115" i="5"/>
  <c r="M882" i="14" s="1"/>
  <c r="H116" i="5"/>
  <c r="R117" i="5"/>
  <c r="N884" i="14" s="1"/>
  <c r="H115" i="5"/>
  <c r="M119" i="5"/>
  <c r="M116" i="5"/>
  <c r="R115" i="5"/>
  <c r="N882" i="14" s="1"/>
  <c r="O119" i="5"/>
  <c r="K886" i="14" s="1"/>
  <c r="Q116" i="5"/>
  <c r="M883" i="14" s="1"/>
  <c r="H119" i="5"/>
  <c r="P117" i="5"/>
  <c r="L884" i="14" s="1"/>
  <c r="H34" i="13"/>
  <c r="H30" i="13"/>
  <c r="H31" i="13"/>
  <c r="H32" i="13"/>
  <c r="H33" i="13"/>
  <c r="Q118" i="4"/>
  <c r="M645" i="14" s="1"/>
  <c r="P116" i="4"/>
  <c r="L643" i="14" s="1"/>
  <c r="O116" i="4"/>
  <c r="K643" i="14" s="1"/>
  <c r="R116" i="4"/>
  <c r="N643" i="14" s="1"/>
  <c r="R117" i="4"/>
  <c r="N644" i="14" s="1"/>
  <c r="Q117" i="4"/>
  <c r="M644" i="14" s="1"/>
  <c r="N115" i="4"/>
  <c r="M119" i="4"/>
  <c r="N116" i="4"/>
  <c r="J643" i="14" s="1"/>
  <c r="N117" i="4"/>
  <c r="J644" i="14" s="1"/>
  <c r="Q116" i="4"/>
  <c r="M643" i="14" s="1"/>
  <c r="P118" i="4"/>
  <c r="L645" i="14" s="1"/>
  <c r="R115" i="4"/>
  <c r="P117" i="4"/>
  <c r="L644" i="14" s="1"/>
  <c r="H116" i="4"/>
  <c r="O115" i="4"/>
  <c r="Q119" i="4"/>
  <c r="M646" i="14" s="1"/>
  <c r="R118" i="4"/>
  <c r="N645" i="14" s="1"/>
  <c r="AK115" i="4"/>
  <c r="O117" i="4"/>
  <c r="K644" i="14" s="1"/>
  <c r="R119" i="4"/>
  <c r="N646" i="14" s="1"/>
  <c r="M116" i="4"/>
  <c r="H118" i="4"/>
  <c r="H117" i="4"/>
  <c r="N118" i="4"/>
  <c r="J645" i="14" s="1"/>
  <c r="P119" i="4"/>
  <c r="L646" i="14" s="1"/>
  <c r="M115" i="4"/>
  <c r="O118" i="4"/>
  <c r="K645" i="14" s="1"/>
  <c r="P115" i="4"/>
  <c r="O119" i="4"/>
  <c r="K646" i="14" s="1"/>
  <c r="H115" i="4"/>
  <c r="M117" i="4"/>
  <c r="M118" i="4"/>
  <c r="N119" i="4"/>
  <c r="J646" i="14" s="1"/>
  <c r="H119" i="4"/>
  <c r="Q115" i="4"/>
  <c r="AK115" i="9"/>
  <c r="R116" i="9"/>
  <c r="N283" i="14" s="1"/>
  <c r="P116" i="9"/>
  <c r="L283" i="14" s="1"/>
  <c r="N118" i="9"/>
  <c r="J285" i="14" s="1"/>
  <c r="N115" i="9"/>
  <c r="J282" i="14" s="1"/>
  <c r="P115" i="9"/>
  <c r="L282" i="14" s="1"/>
  <c r="O115" i="9"/>
  <c r="K282" i="14" s="1"/>
  <c r="O117" i="9"/>
  <c r="K284" i="14" s="1"/>
  <c r="M117" i="9"/>
  <c r="H115" i="9"/>
  <c r="Q117" i="9"/>
  <c r="M284" i="14" s="1"/>
  <c r="R119" i="9"/>
  <c r="N286" i="14" s="1"/>
  <c r="O116" i="9"/>
  <c r="K283" i="14" s="1"/>
  <c r="Q116" i="9"/>
  <c r="M283" i="14" s="1"/>
  <c r="M118" i="9"/>
  <c r="M119" i="9"/>
  <c r="O118" i="9"/>
  <c r="K285" i="14" s="1"/>
  <c r="P117" i="9"/>
  <c r="L284" i="14" s="1"/>
  <c r="R115" i="9"/>
  <c r="N282" i="14" s="1"/>
  <c r="R118" i="9"/>
  <c r="N285" i="14" s="1"/>
  <c r="H118" i="9"/>
  <c r="M116" i="9"/>
  <c r="P118" i="9"/>
  <c r="L285" i="14" s="1"/>
  <c r="H116" i="9"/>
  <c r="N116" i="9"/>
  <c r="J283" i="14" s="1"/>
  <c r="P119" i="9"/>
  <c r="L286" i="14" s="1"/>
  <c r="N119" i="9"/>
  <c r="J286" i="14" s="1"/>
  <c r="H117" i="9"/>
  <c r="Q119" i="9"/>
  <c r="M286" i="14" s="1"/>
  <c r="Q115" i="9"/>
  <c r="M282" i="14" s="1"/>
  <c r="O119" i="9"/>
  <c r="K286" i="14" s="1"/>
  <c r="H119" i="9"/>
  <c r="R117" i="9"/>
  <c r="N284" i="14" s="1"/>
  <c r="Q118" i="9"/>
  <c r="M285" i="14" s="1"/>
  <c r="M115" i="9"/>
  <c r="N117" i="9"/>
  <c r="J284" i="14" s="1"/>
  <c r="I19" i="13"/>
  <c r="N119" i="2"/>
  <c r="J166" i="14" s="1"/>
  <c r="R115" i="2"/>
  <c r="N162" i="14" s="1"/>
  <c r="Q119" i="2"/>
  <c r="M166" i="14" s="1"/>
  <c r="Q118" i="2"/>
  <c r="M165" i="14" s="1"/>
  <c r="R117" i="2"/>
  <c r="N164" i="14" s="1"/>
  <c r="I163" i="14"/>
  <c r="S116" i="2"/>
  <c r="O163" i="14" s="1"/>
  <c r="O115" i="2"/>
  <c r="K162" i="14" s="1"/>
  <c r="D163" i="14"/>
  <c r="P163" i="14" s="1"/>
  <c r="T116" i="2"/>
  <c r="R119" i="2"/>
  <c r="N166" i="14" s="1"/>
  <c r="N115" i="2"/>
  <c r="J162" i="14" s="1"/>
  <c r="P118" i="2"/>
  <c r="L165" i="14" s="1"/>
  <c r="H115" i="2"/>
  <c r="O118" i="2"/>
  <c r="K165" i="14" s="1"/>
  <c r="M118" i="2"/>
  <c r="P119" i="2"/>
  <c r="L166" i="14" s="1"/>
  <c r="R118" i="2"/>
  <c r="N165" i="14" s="1"/>
  <c r="I32" i="14"/>
  <c r="K33" i="14"/>
  <c r="D30" i="14"/>
  <c r="K32" i="14"/>
  <c r="J30" i="14"/>
  <c r="J31" i="14"/>
  <c r="H32" i="14"/>
  <c r="D33" i="14"/>
  <c r="K31" i="14"/>
  <c r="I30" i="14"/>
  <c r="D31" i="14"/>
  <c r="J33" i="14"/>
  <c r="P117" i="10"/>
  <c r="L764" i="14" s="1"/>
  <c r="Q115" i="10"/>
  <c r="O115" i="10"/>
  <c r="O117" i="10"/>
  <c r="K764" i="14" s="1"/>
  <c r="H117" i="10"/>
  <c r="M116" i="10"/>
  <c r="H116" i="10"/>
  <c r="Q117" i="10"/>
  <c r="M764" i="14" s="1"/>
  <c r="R116" i="10"/>
  <c r="N763" i="14" s="1"/>
  <c r="N115" i="10"/>
  <c r="N118" i="10"/>
  <c r="J765" i="14" s="1"/>
  <c r="P118" i="10"/>
  <c r="L765" i="14" s="1"/>
  <c r="Q118" i="10"/>
  <c r="M765" i="14" s="1"/>
  <c r="H118" i="10"/>
  <c r="I766" i="14"/>
  <c r="S119" i="10"/>
  <c r="O766" i="14" s="1"/>
  <c r="Q118" i="3"/>
  <c r="M405" i="14" s="1"/>
  <c r="M118" i="3"/>
  <c r="P115" i="3"/>
  <c r="M119" i="3"/>
  <c r="O119" i="3"/>
  <c r="K406" i="14" s="1"/>
  <c r="R116" i="3"/>
  <c r="N403" i="14" s="1"/>
  <c r="P119" i="3"/>
  <c r="L406" i="14" s="1"/>
  <c r="N117" i="3"/>
  <c r="J404" i="14" s="1"/>
  <c r="O117" i="3"/>
  <c r="K404" i="14" s="1"/>
  <c r="N116" i="3"/>
  <c r="J403" i="14" s="1"/>
  <c r="N118" i="3"/>
  <c r="J405" i="14" s="1"/>
  <c r="N119" i="3"/>
  <c r="J406" i="14" s="1"/>
  <c r="H115" i="3"/>
  <c r="H116" i="3"/>
  <c r="H118" i="3"/>
  <c r="R118" i="3"/>
  <c r="N405" i="14" s="1"/>
  <c r="R117" i="3"/>
  <c r="N404" i="14" s="1"/>
  <c r="P117" i="3"/>
  <c r="L404" i="14" s="1"/>
  <c r="AK115" i="3"/>
  <c r="P116" i="3"/>
  <c r="L403" i="14" s="1"/>
  <c r="Q117" i="3"/>
  <c r="M404" i="14" s="1"/>
  <c r="O115" i="3"/>
  <c r="H117" i="3"/>
  <c r="Q116" i="3"/>
  <c r="M403" i="14" s="1"/>
  <c r="M115" i="3"/>
  <c r="Q115" i="3"/>
  <c r="R115" i="3"/>
  <c r="O116" i="3"/>
  <c r="K403" i="14" s="1"/>
  <c r="O118" i="3"/>
  <c r="K405" i="14" s="1"/>
  <c r="N115" i="3"/>
  <c r="H119" i="3"/>
  <c r="Q119" i="3"/>
  <c r="M406" i="14" s="1"/>
  <c r="M116" i="3"/>
  <c r="P118" i="3"/>
  <c r="L405" i="14" s="1"/>
  <c r="M117" i="3"/>
  <c r="R119" i="3"/>
  <c r="N406" i="14" s="1"/>
  <c r="N117" i="11"/>
  <c r="J524" i="14" s="1"/>
  <c r="H116" i="11"/>
  <c r="N116" i="11"/>
  <c r="J523" i="14" s="1"/>
  <c r="O117" i="11"/>
  <c r="K524" i="14" s="1"/>
  <c r="R115" i="11"/>
  <c r="M116" i="11"/>
  <c r="P118" i="11"/>
  <c r="L525" i="14" s="1"/>
  <c r="O116" i="11"/>
  <c r="K523" i="14" s="1"/>
  <c r="P115" i="11"/>
  <c r="P116" i="11"/>
  <c r="L523" i="14" s="1"/>
  <c r="M117" i="11"/>
  <c r="M118" i="11"/>
  <c r="M119" i="11"/>
  <c r="Q119" i="11"/>
  <c r="M526" i="14" s="1"/>
  <c r="H119" i="11"/>
  <c r="M115" i="11"/>
  <c r="R117" i="11"/>
  <c r="N524" i="14" s="1"/>
  <c r="R116" i="11"/>
  <c r="N523" i="14" s="1"/>
  <c r="P117" i="11"/>
  <c r="L524" i="14" s="1"/>
  <c r="Q116" i="11"/>
  <c r="M523" i="14" s="1"/>
  <c r="H115" i="11"/>
  <c r="Q115" i="11"/>
  <c r="N115" i="11"/>
  <c r="N118" i="11"/>
  <c r="J525" i="14" s="1"/>
  <c r="Q118" i="11"/>
  <c r="M525" i="14" s="1"/>
  <c r="Q117" i="11"/>
  <c r="M524" i="14" s="1"/>
  <c r="R118" i="11"/>
  <c r="N525" i="14" s="1"/>
  <c r="AK115" i="11"/>
  <c r="O119" i="11"/>
  <c r="K526" i="14" s="1"/>
  <c r="O118" i="11"/>
  <c r="K525" i="14" s="1"/>
  <c r="P119" i="11"/>
  <c r="L526" i="14" s="1"/>
  <c r="H118" i="11"/>
  <c r="O115" i="11"/>
  <c r="R119" i="11"/>
  <c r="N526" i="14" s="1"/>
  <c r="N119" i="11"/>
  <c r="J526" i="14" s="1"/>
  <c r="H117" i="11"/>
  <c r="E20" i="13"/>
  <c r="H19" i="13"/>
  <c r="D18" i="13"/>
  <c r="G21" i="13"/>
  <c r="C18" i="13"/>
  <c r="B20" i="13"/>
  <c r="D19" i="13"/>
  <c r="G18" i="13"/>
  <c r="E18" i="13"/>
  <c r="H18" i="13"/>
  <c r="H21" i="13"/>
  <c r="F20" i="13"/>
  <c r="F21" i="13"/>
  <c r="H20" i="13"/>
  <c r="C19" i="13"/>
  <c r="B19" i="13"/>
  <c r="G19" i="13"/>
  <c r="F17" i="13"/>
  <c r="E17" i="13"/>
  <c r="D21" i="13"/>
  <c r="E14" i="13"/>
  <c r="J17" i="13"/>
  <c r="N21" i="14"/>
  <c r="H45" i="14"/>
  <c r="J43" i="14"/>
  <c r="D42" i="14"/>
  <c r="D43" i="14"/>
  <c r="I42" i="14"/>
  <c r="J44" i="14"/>
  <c r="K42" i="14"/>
  <c r="H43" i="14"/>
  <c r="K45" i="14"/>
  <c r="J45" i="14"/>
  <c r="K44" i="14"/>
  <c r="H44" i="14"/>
  <c r="H42" i="14"/>
  <c r="D44" i="14"/>
  <c r="I44" i="14"/>
  <c r="K43" i="14"/>
  <c r="I43" i="14"/>
  <c r="D46" i="14"/>
  <c r="J46" i="14"/>
  <c r="I46" i="14"/>
  <c r="D45" i="14"/>
  <c r="H46" i="14"/>
  <c r="K46" i="14"/>
  <c r="I45" i="14"/>
  <c r="J42" i="14"/>
  <c r="I20" i="14"/>
  <c r="L21" i="14"/>
  <c r="I21" i="14"/>
  <c r="H21" i="14"/>
  <c r="H19" i="14"/>
  <c r="K21" i="14"/>
  <c r="J17" i="14"/>
  <c r="I19" i="14"/>
  <c r="H18" i="14"/>
  <c r="G21" i="14"/>
  <c r="D21" i="14"/>
  <c r="D17" i="14"/>
  <c r="L17" i="14"/>
  <c r="J18" i="14"/>
  <c r="H20" i="14"/>
  <c r="L19" i="14"/>
  <c r="G13" i="14"/>
  <c r="J21" i="14"/>
  <c r="N18" i="14"/>
  <c r="M18" i="14"/>
  <c r="J20" i="14"/>
  <c r="I18" i="14"/>
  <c r="K20" i="14"/>
  <c r="AK116" i="12"/>
  <c r="M117" i="12"/>
  <c r="O117" i="12"/>
  <c r="K1004" i="14" s="1"/>
  <c r="M118" i="12"/>
  <c r="M119" i="12"/>
  <c r="Q119" i="12"/>
  <c r="M1006" i="14" s="1"/>
  <c r="H118" i="12"/>
  <c r="R119" i="12"/>
  <c r="N1006" i="14" s="1"/>
  <c r="O116" i="12"/>
  <c r="K1003" i="14" s="1"/>
  <c r="R117" i="12"/>
  <c r="N1004" i="14" s="1"/>
  <c r="Q117" i="12"/>
  <c r="M1004" i="14" s="1"/>
  <c r="P117" i="12"/>
  <c r="L1004" i="14" s="1"/>
  <c r="R118" i="12"/>
  <c r="N1005" i="14" s="1"/>
  <c r="P119" i="12"/>
  <c r="L1006" i="14" s="1"/>
  <c r="H116" i="12"/>
  <c r="H119" i="12"/>
  <c r="P116" i="12"/>
  <c r="L1003" i="14" s="1"/>
  <c r="H115" i="12"/>
  <c r="Q116" i="12"/>
  <c r="M1003" i="14" s="1"/>
  <c r="O118" i="12"/>
  <c r="K1005" i="14" s="1"/>
  <c r="O115" i="12"/>
  <c r="K1002" i="14" s="1"/>
  <c r="N119" i="12"/>
  <c r="J1006" i="14" s="1"/>
  <c r="O119" i="12"/>
  <c r="K1006" i="14" s="1"/>
  <c r="R116" i="12"/>
  <c r="N1003" i="14" s="1"/>
  <c r="N118" i="12"/>
  <c r="J1005" i="14" s="1"/>
  <c r="Q115" i="12"/>
  <c r="M1002" i="14" s="1"/>
  <c r="M116" i="12"/>
  <c r="H117" i="12"/>
  <c r="N116" i="12"/>
  <c r="J1003" i="14" s="1"/>
  <c r="Q118" i="12"/>
  <c r="M1005" i="14" s="1"/>
  <c r="P115" i="12"/>
  <c r="L1002" i="14" s="1"/>
  <c r="N115" i="12"/>
  <c r="J1002" i="14" s="1"/>
  <c r="P118" i="12"/>
  <c r="L1005" i="14" s="1"/>
  <c r="N117" i="12"/>
  <c r="J1004" i="14" s="1"/>
  <c r="R115" i="12"/>
  <c r="N1002" i="14" s="1"/>
  <c r="M115" i="12"/>
  <c r="H128" i="10"/>
  <c r="H126" i="10"/>
  <c r="H125" i="4"/>
  <c r="H127" i="4"/>
  <c r="H125" i="10"/>
  <c r="H126" i="3"/>
  <c r="H123" i="3"/>
  <c r="H128" i="3"/>
  <c r="H128" i="11"/>
  <c r="H126" i="11"/>
  <c r="H124" i="11"/>
  <c r="H125" i="11"/>
  <c r="H123" i="10"/>
  <c r="H124" i="4"/>
  <c r="H128" i="4"/>
  <c r="H123" i="4"/>
  <c r="H126" i="4"/>
  <c r="H127" i="10"/>
  <c r="H124" i="10"/>
  <c r="H125" i="3"/>
  <c r="H127" i="3"/>
  <c r="H124" i="3"/>
  <c r="H123" i="11"/>
  <c r="H127" i="11"/>
  <c r="T127" i="11" l="1"/>
  <c r="S127" i="11"/>
  <c r="T123" i="11"/>
  <c r="S123" i="11"/>
  <c r="T124" i="3"/>
  <c r="S124" i="3"/>
  <c r="T127" i="3"/>
  <c r="S127" i="3"/>
  <c r="S125" i="3"/>
  <c r="T125" i="3"/>
  <c r="S124" i="10"/>
  <c r="T124" i="10"/>
  <c r="T127" i="10"/>
  <c r="S127" i="10"/>
  <c r="T126" i="4"/>
  <c r="S126" i="4"/>
  <c r="T123" i="4"/>
  <c r="S123" i="4"/>
  <c r="T128" i="4"/>
  <c r="S128" i="4"/>
  <c r="T124" i="4"/>
  <c r="S124" i="4"/>
  <c r="S123" i="10"/>
  <c r="T123" i="10"/>
  <c r="S125" i="11"/>
  <c r="T125" i="11"/>
  <c r="S124" i="11"/>
  <c r="T124" i="11"/>
  <c r="S126" i="11"/>
  <c r="T126" i="11"/>
  <c r="S128" i="11"/>
  <c r="T128" i="11"/>
  <c r="S128" i="3"/>
  <c r="T128" i="3"/>
  <c r="S123" i="3"/>
  <c r="T123" i="3"/>
  <c r="S126" i="3"/>
  <c r="T126" i="3"/>
  <c r="S125" i="10"/>
  <c r="T125" i="10"/>
  <c r="T127" i="4"/>
  <c r="S127" i="4"/>
  <c r="S125" i="4"/>
  <c r="T125" i="4"/>
  <c r="T126" i="10"/>
  <c r="S126" i="10"/>
  <c r="S128" i="10"/>
  <c r="T128" i="10"/>
  <c r="D1003" i="14"/>
  <c r="P1003" i="14" s="1"/>
  <c r="T116" i="12"/>
  <c r="I1006" i="14"/>
  <c r="S119" i="12"/>
  <c r="O1006" i="14" s="1"/>
  <c r="O21" i="14"/>
  <c r="L42" i="14"/>
  <c r="T117" i="11"/>
  <c r="D524" i="14"/>
  <c r="P524" i="14" s="1"/>
  <c r="D525" i="14"/>
  <c r="P525" i="14" s="1"/>
  <c r="T118" i="11"/>
  <c r="M522" i="14"/>
  <c r="I522" i="14"/>
  <c r="S115" i="11"/>
  <c r="O522" i="14" s="1"/>
  <c r="I525" i="14"/>
  <c r="S118" i="11"/>
  <c r="O525" i="14" s="1"/>
  <c r="I523" i="14"/>
  <c r="S116" i="11"/>
  <c r="O523" i="14" s="1"/>
  <c r="T116" i="11"/>
  <c r="D523" i="14"/>
  <c r="P523" i="14" s="1"/>
  <c r="J402" i="14"/>
  <c r="M402" i="14"/>
  <c r="K402" i="14"/>
  <c r="D403" i="14"/>
  <c r="P403" i="14" s="1"/>
  <c r="T116" i="3"/>
  <c r="S119" i="3"/>
  <c r="O406" i="14" s="1"/>
  <c r="I406" i="14"/>
  <c r="I405" i="14"/>
  <c r="S118" i="3"/>
  <c r="O405" i="14" s="1"/>
  <c r="T118" i="10"/>
  <c r="D765" i="14"/>
  <c r="P765" i="14" s="1"/>
  <c r="J762" i="14"/>
  <c r="I763" i="14"/>
  <c r="S116" i="10"/>
  <c r="O763" i="14" s="1"/>
  <c r="M762" i="14"/>
  <c r="I165" i="14"/>
  <c r="S118" i="2"/>
  <c r="O165" i="14" s="1"/>
  <c r="T115" i="2"/>
  <c r="D162" i="14"/>
  <c r="I282" i="14"/>
  <c r="S115" i="9"/>
  <c r="O282" i="14" s="1"/>
  <c r="D285" i="14"/>
  <c r="P285" i="14" s="1"/>
  <c r="T118" i="9"/>
  <c r="S118" i="9"/>
  <c r="O285" i="14" s="1"/>
  <c r="I285" i="14"/>
  <c r="I284" i="14"/>
  <c r="S117" i="9"/>
  <c r="O284" i="14" s="1"/>
  <c r="D646" i="14"/>
  <c r="P646" i="14" s="1"/>
  <c r="T119" i="4"/>
  <c r="I645" i="14"/>
  <c r="S118" i="4"/>
  <c r="O645" i="14" s="1"/>
  <c r="D642" i="14"/>
  <c r="T115" i="4"/>
  <c r="L642" i="14"/>
  <c r="S115" i="4"/>
  <c r="O642" i="14" s="1"/>
  <c r="I642" i="14"/>
  <c r="T118" i="4"/>
  <c r="D645" i="14"/>
  <c r="P645" i="14" s="1"/>
  <c r="D643" i="14"/>
  <c r="P643" i="14" s="1"/>
  <c r="T116" i="4"/>
  <c r="N642" i="14"/>
  <c r="J642" i="14"/>
  <c r="S119" i="5"/>
  <c r="O886" i="14" s="1"/>
  <c r="I886" i="14"/>
  <c r="D885" i="14"/>
  <c r="P885" i="14" s="1"/>
  <c r="T118" i="5"/>
  <c r="S117" i="5"/>
  <c r="O884" i="14" s="1"/>
  <c r="I884" i="14"/>
  <c r="O18" i="14"/>
  <c r="K21" i="13"/>
  <c r="I762" i="14"/>
  <c r="S115" i="10"/>
  <c r="O762" i="14" s="1"/>
  <c r="S117" i="10"/>
  <c r="O764" i="14" s="1"/>
  <c r="I764" i="14"/>
  <c r="D762" i="14"/>
  <c r="T115" i="10"/>
  <c r="G121" i="10"/>
  <c r="L33" i="14"/>
  <c r="L34" i="14"/>
  <c r="T119" i="2"/>
  <c r="D166" i="14"/>
  <c r="P166" i="14" s="1"/>
  <c r="D164" i="14"/>
  <c r="P164" i="14" s="1"/>
  <c r="T117" i="2"/>
  <c r="S117" i="2"/>
  <c r="O164" i="14" s="1"/>
  <c r="I164" i="14"/>
  <c r="H42" i="13"/>
  <c r="I1003" i="14"/>
  <c r="S116" i="12"/>
  <c r="O1003" i="14" s="1"/>
  <c r="D1005" i="14"/>
  <c r="P1005" i="14" s="1"/>
  <c r="T118" i="12"/>
  <c r="I1002" i="14"/>
  <c r="S115" i="12"/>
  <c r="O1002" i="14" s="1"/>
  <c r="D1004" i="14"/>
  <c r="P1004" i="14" s="1"/>
  <c r="T117" i="12"/>
  <c r="T115" i="12"/>
  <c r="D1002" i="14"/>
  <c r="T119" i="12"/>
  <c r="D1006" i="14"/>
  <c r="P1006" i="14" s="1"/>
  <c r="I1005" i="14"/>
  <c r="S118" i="12"/>
  <c r="O1005" i="14" s="1"/>
  <c r="S117" i="12"/>
  <c r="O1004" i="14" s="1"/>
  <c r="I1004" i="14"/>
  <c r="L45" i="14"/>
  <c r="L46" i="14"/>
  <c r="L44" i="14"/>
  <c r="L43" i="14"/>
  <c r="K19" i="13"/>
  <c r="K18" i="13"/>
  <c r="K522" i="14"/>
  <c r="J522" i="14"/>
  <c r="T115" i="11"/>
  <c r="D522" i="14"/>
  <c r="G121" i="11"/>
  <c r="D526" i="14"/>
  <c r="P526" i="14" s="1"/>
  <c r="T119" i="11"/>
  <c r="S119" i="11"/>
  <c r="O526" i="14" s="1"/>
  <c r="I526" i="14"/>
  <c r="S117" i="11"/>
  <c r="O524" i="14" s="1"/>
  <c r="I524" i="14"/>
  <c r="L522" i="14"/>
  <c r="N522" i="14"/>
  <c r="I404" i="14"/>
  <c r="S117" i="3"/>
  <c r="O404" i="14" s="1"/>
  <c r="I403" i="14"/>
  <c r="S116" i="3"/>
  <c r="O403" i="14" s="1"/>
  <c r="D406" i="14"/>
  <c r="P406" i="14" s="1"/>
  <c r="T119" i="3"/>
  <c r="N402" i="14"/>
  <c r="S115" i="3"/>
  <c r="O402" i="14" s="1"/>
  <c r="I402" i="14"/>
  <c r="D404" i="14"/>
  <c r="P404" i="14" s="1"/>
  <c r="T117" i="3"/>
  <c r="T118" i="3"/>
  <c r="D405" i="14"/>
  <c r="P405" i="14" s="1"/>
  <c r="T115" i="3"/>
  <c r="D402" i="14"/>
  <c r="G121" i="3"/>
  <c r="L402" i="14"/>
  <c r="D763" i="14"/>
  <c r="P763" i="14" s="1"/>
  <c r="T116" i="10"/>
  <c r="T117" i="10"/>
  <c r="D764" i="14"/>
  <c r="P764" i="14" s="1"/>
  <c r="K762" i="14"/>
  <c r="L32" i="14"/>
  <c r="T119" i="9"/>
  <c r="D286" i="14"/>
  <c r="P286" i="14" s="1"/>
  <c r="D284" i="14"/>
  <c r="P284" i="14" s="1"/>
  <c r="T117" i="9"/>
  <c r="T116" i="9"/>
  <c r="D283" i="14"/>
  <c r="P283" i="14" s="1"/>
  <c r="I283" i="14"/>
  <c r="S116" i="9"/>
  <c r="O283" i="14" s="1"/>
  <c r="S119" i="9"/>
  <c r="O286" i="14" s="1"/>
  <c r="I286" i="14"/>
  <c r="D282" i="14"/>
  <c r="T115" i="9"/>
  <c r="M642" i="14"/>
  <c r="I644" i="14"/>
  <c r="S117" i="4"/>
  <c r="O644" i="14" s="1"/>
  <c r="T117" i="4"/>
  <c r="D644" i="14"/>
  <c r="P644" i="14" s="1"/>
  <c r="I643" i="14"/>
  <c r="S116" i="4"/>
  <c r="O643" i="14" s="1"/>
  <c r="K642" i="14"/>
  <c r="I646" i="14"/>
  <c r="S119" i="4"/>
  <c r="O646" i="14" s="1"/>
  <c r="D886" i="14"/>
  <c r="P886" i="14" s="1"/>
  <c r="T119" i="5"/>
  <c r="S116" i="5"/>
  <c r="O883" i="14" s="1"/>
  <c r="I883" i="14"/>
  <c r="T115" i="5"/>
  <c r="D882" i="14"/>
  <c r="T116" i="5"/>
  <c r="D883" i="14"/>
  <c r="P883" i="14" s="1"/>
  <c r="I885" i="14"/>
  <c r="S118" i="5"/>
  <c r="O885" i="14" s="1"/>
  <c r="T117" i="5"/>
  <c r="D884" i="14"/>
  <c r="P884" i="14" s="1"/>
  <c r="S115" i="5"/>
  <c r="O882" i="14" s="1"/>
  <c r="I882" i="14"/>
  <c r="O19" i="14"/>
  <c r="O17" i="14"/>
  <c r="O20" i="14"/>
  <c r="K17" i="13"/>
  <c r="K20" i="13"/>
  <c r="S118" i="10"/>
  <c r="O765" i="14" s="1"/>
  <c r="I765" i="14"/>
  <c r="L762" i="14"/>
  <c r="N762" i="14"/>
  <c r="L30" i="14"/>
  <c r="L31" i="14"/>
  <c r="I162" i="14"/>
  <c r="S115" i="2"/>
  <c r="O162" i="14" s="1"/>
  <c r="I166" i="14"/>
  <c r="S119" i="2"/>
  <c r="O166" i="14" s="1"/>
  <c r="T118" i="2"/>
  <c r="D165" i="14"/>
  <c r="P165" i="14" s="1"/>
  <c r="H43" i="13"/>
  <c r="H45" i="13"/>
  <c r="H46" i="13"/>
  <c r="H44" i="13"/>
  <c r="O127" i="11"/>
  <c r="I123" i="11"/>
  <c r="I125" i="3"/>
  <c r="O126" i="4"/>
  <c r="O128" i="4"/>
  <c r="O124" i="4"/>
  <c r="O123" i="10"/>
  <c r="O128" i="11"/>
  <c r="O128" i="3"/>
  <c r="I123" i="3"/>
  <c r="I126" i="3"/>
  <c r="I125" i="10"/>
  <c r="O127" i="4"/>
  <c r="O125" i="4"/>
  <c r="I126" i="10"/>
  <c r="I128" i="10"/>
  <c r="I127" i="11"/>
  <c r="O123" i="11"/>
  <c r="O124" i="3"/>
  <c r="I124" i="3"/>
  <c r="O127" i="3"/>
  <c r="I127" i="3"/>
  <c r="O125" i="3"/>
  <c r="O124" i="10"/>
  <c r="I124" i="10"/>
  <c r="O127" i="10"/>
  <c r="I127" i="10"/>
  <c r="I126" i="4"/>
  <c r="I123" i="4"/>
  <c r="O123" i="4"/>
  <c r="I128" i="4"/>
  <c r="I124" i="4"/>
  <c r="I123" i="10"/>
  <c r="O125" i="11"/>
  <c r="I125" i="11"/>
  <c r="I124" i="11"/>
  <c r="O124" i="11"/>
  <c r="O126" i="11"/>
  <c r="I126" i="11"/>
  <c r="I128" i="11"/>
  <c r="I128" i="3"/>
  <c r="O123" i="3"/>
  <c r="O126" i="3"/>
  <c r="O125" i="10"/>
  <c r="I127" i="4"/>
  <c r="I125" i="4"/>
  <c r="O126" i="10"/>
  <c r="O128" i="10"/>
  <c r="P887" i="14" l="1"/>
  <c r="P882" i="14"/>
  <c r="P880" i="14"/>
  <c r="P881" i="14"/>
  <c r="P407" i="14"/>
  <c r="P400" i="14"/>
  <c r="P402" i="14"/>
  <c r="P401" i="14"/>
  <c r="P521" i="14"/>
  <c r="P527" i="14"/>
  <c r="P522" i="14"/>
  <c r="P520" i="14"/>
  <c r="P1001" i="14"/>
  <c r="P1007" i="14"/>
  <c r="P1002" i="14"/>
  <c r="P1000" i="14"/>
  <c r="P167" i="14"/>
  <c r="P162" i="14"/>
  <c r="P161" i="14"/>
  <c r="P160" i="14"/>
  <c r="P287" i="14"/>
  <c r="P280" i="14"/>
  <c r="P282" i="14"/>
  <c r="P281" i="14"/>
  <c r="P767" i="14"/>
  <c r="P762" i="14"/>
  <c r="P761" i="14"/>
  <c r="P760" i="14"/>
  <c r="G121" i="4"/>
  <c r="P641" i="14"/>
  <c r="P647" i="14"/>
  <c r="P642" i="14"/>
  <c r="P640" i="14"/>
</calcChain>
</file>

<file path=xl/sharedStrings.xml><?xml version="1.0" encoding="utf-8"?>
<sst xmlns="http://schemas.openxmlformats.org/spreadsheetml/2006/main" count="2012" uniqueCount="712">
  <si>
    <t>Pos</t>
  </si>
  <si>
    <t>Num</t>
  </si>
  <si>
    <t>Name</t>
  </si>
  <si>
    <t>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</si>
  <si>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</si>
  <si>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</si>
  <si>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</si>
  <si>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</si>
  <si>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</si>
  <si>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</si>
  <si>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</si>
  <si>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</si>
  <si>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</si>
  <si>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Team Name</t>
  </si>
  <si>
    <t>1st</t>
  </si>
  <si>
    <t>2nd</t>
  </si>
  <si>
    <t>3rd</t>
  </si>
  <si>
    <t>4th</t>
  </si>
  <si>
    <t>5th</t>
  </si>
  <si>
    <t>6th</t>
  </si>
  <si>
    <t>Points</t>
  </si>
  <si>
    <t>Junior Boys (Year 8/9)</t>
  </si>
  <si>
    <t>Intermediate Boys (Year 10/11)</t>
  </si>
  <si>
    <t>Senior Boys (Year 12/13)</t>
  </si>
  <si>
    <t>Junior Girls (Year 8/9)</t>
  </si>
  <si>
    <t>Intermediate Girls (Year 10/11)</t>
  </si>
  <si>
    <t>Senior Girls (Year 12/13)</t>
  </si>
  <si>
    <t>Pts</t>
  </si>
  <si>
    <t>Scoring Athletes</t>
  </si>
  <si>
    <t>Event</t>
  </si>
  <si>
    <t>Venue</t>
  </si>
  <si>
    <t>Date</t>
  </si>
  <si>
    <t>Age Groups</t>
  </si>
  <si>
    <t>Home!$B</t>
  </si>
  <si>
    <t>Home!$D</t>
  </si>
  <si>
    <t>enter date in following format  &gt;&gt;&gt;&gt;&gt;&gt;&gt;</t>
  </si>
  <si>
    <t>dd/mm/yyyy</t>
  </si>
  <si>
    <t>This sheet is protected please contact me on the phone number below to obtain password.</t>
  </si>
  <si>
    <t>07506 678788</t>
  </si>
  <si>
    <t>Dave Taylor</t>
  </si>
  <si>
    <t>District/Teams</t>
  </si>
  <si>
    <t>Home</t>
  </si>
  <si>
    <t>Sheet Names</t>
  </si>
  <si>
    <t>Minor Boys (Year 7)</t>
  </si>
  <si>
    <t>Minor Girls (Year 7)</t>
  </si>
  <si>
    <t>Minor Boys</t>
  </si>
  <si>
    <t>Minor_Boys</t>
  </si>
  <si>
    <t>Minor_Girls</t>
  </si>
  <si>
    <t>Minor Girls</t>
  </si>
  <si>
    <t>Junior Boys</t>
  </si>
  <si>
    <t>Junior Girls</t>
  </si>
  <si>
    <t>Intermediate Boys</t>
  </si>
  <si>
    <t>Intermediate Girls</t>
  </si>
  <si>
    <t>Senior Boys</t>
  </si>
  <si>
    <t>Senior Girls</t>
  </si>
  <si>
    <t>Junior_Boys</t>
  </si>
  <si>
    <t>Junior_Girls</t>
  </si>
  <si>
    <t>Intermediate_Boys</t>
  </si>
  <si>
    <t>Intermediate_Girls</t>
  </si>
  <si>
    <t>Senior_Boys</t>
  </si>
  <si>
    <t>Senior_Girls</t>
  </si>
  <si>
    <t>MB</t>
  </si>
  <si>
    <t>JB</t>
  </si>
  <si>
    <t>IB</t>
  </si>
  <si>
    <t>MG</t>
  </si>
  <si>
    <t>JG</t>
  </si>
  <si>
    <t>IG</t>
  </si>
  <si>
    <t>TOTALS</t>
  </si>
  <si>
    <t>WHEN ENTERING TIMES PLEASE USE THE(.) AS THE TIME SEPARATOR. The time column is in number format to 2 decimal places</t>
  </si>
  <si>
    <t>Only the yellow shaded cells are unlocked please enter the event, venue and date above.</t>
  </si>
  <si>
    <t>Winners :</t>
  </si>
  <si>
    <t xml:space="preserve">Cross Country  Team Results </t>
  </si>
  <si>
    <t>Cleveland</t>
  </si>
  <si>
    <t>Cumbria</t>
  </si>
  <si>
    <t>Durham</t>
  </si>
  <si>
    <t>Northumberland</t>
  </si>
  <si>
    <t>North Yorkshire</t>
  </si>
  <si>
    <t>Overall County Team Results</t>
  </si>
  <si>
    <t>COUNTY TEAM RESULTS BOYS</t>
  </si>
  <si>
    <t>COUNTY TEAM RESULTS GIRLS</t>
  </si>
  <si>
    <t>Northern Schools' Inter-County Cross Country Championships</t>
  </si>
  <si>
    <t>Northern Schools' Inter-County</t>
  </si>
  <si>
    <t>County</t>
  </si>
  <si>
    <t>SB</t>
  </si>
  <si>
    <t>SG</t>
  </si>
  <si>
    <t>Fraser Sproul</t>
  </si>
  <si>
    <t>Sol Johl</t>
  </si>
  <si>
    <t>Daniel Sanderson</t>
  </si>
  <si>
    <t>Robin Regan</t>
  </si>
  <si>
    <t>Oliver Dustin</t>
  </si>
  <si>
    <t>James Bowen</t>
  </si>
  <si>
    <t>Mitchell Liddle</t>
  </si>
  <si>
    <t>Harry Greenbank</t>
  </si>
  <si>
    <t>Harry Ewbank</t>
  </si>
  <si>
    <t>John Egner</t>
  </si>
  <si>
    <t>Toby Umpleby</t>
  </si>
  <si>
    <t>Reuben Copley</t>
  </si>
  <si>
    <t>Ben O'Dowd</t>
  </si>
  <si>
    <t>Jamie McMillan</t>
  </si>
  <si>
    <t>Joseph Rigby</t>
  </si>
  <si>
    <t>Lewis Bowness</t>
  </si>
  <si>
    <t>George Rigal</t>
  </si>
  <si>
    <t>George Sidaway</t>
  </si>
  <si>
    <t>Edward Taylor</t>
  </si>
  <si>
    <t>Dylan Edwards</t>
  </si>
  <si>
    <t>Sam Almond</t>
  </si>
  <si>
    <t>Spencer Bird</t>
  </si>
  <si>
    <t>Harry Bowen</t>
  </si>
  <si>
    <t>James Mattinson</t>
  </si>
  <si>
    <t>Seamus Edwards</t>
  </si>
  <si>
    <t>Sam McSherry</t>
  </si>
  <si>
    <t>Sarah Smith</t>
  </si>
  <si>
    <t>Anna Mason</t>
  </si>
  <si>
    <t>Esme Davies</t>
  </si>
  <si>
    <t>Sophie Rylance</t>
  </si>
  <si>
    <t>Clara Samson</t>
  </si>
  <si>
    <t>Chloe Rylance</t>
  </si>
  <si>
    <t>Molly Wren</t>
  </si>
  <si>
    <t>Eve Pannone</t>
  </si>
  <si>
    <t>Maddie Hutton</t>
  </si>
  <si>
    <t>Natasha Cookson</t>
  </si>
  <si>
    <t>Alicia Newing</t>
  </si>
  <si>
    <t>Jessica Bailey</t>
  </si>
  <si>
    <t>Amy Slattery</t>
  </si>
  <si>
    <t>Amelie Marshall</t>
  </si>
  <si>
    <t>Laura Brown</t>
  </si>
  <si>
    <t>Olivia Graham</t>
  </si>
  <si>
    <t>Gemma O'Dowd</t>
  </si>
  <si>
    <t>Ruby Frankland</t>
  </si>
  <si>
    <t>Emily Swarbrick</t>
  </si>
  <si>
    <t>Anna Taylor</t>
  </si>
  <si>
    <t>Eliza Nicholson</t>
  </si>
  <si>
    <t>Sarah Hale</t>
  </si>
  <si>
    <t>Molly Hale</t>
  </si>
  <si>
    <t>Amelia Mardel</t>
  </si>
  <si>
    <t>Georgia Heath</t>
  </si>
  <si>
    <t>Bella Matarewicz</t>
  </si>
  <si>
    <t>Maisie Gough</t>
  </si>
  <si>
    <t>Ebony Blackwell</t>
  </si>
  <si>
    <t>Holly Dobson</t>
  </si>
  <si>
    <t>Temple Park, South Shields</t>
  </si>
  <si>
    <t>Alfie Lamb</t>
  </si>
  <si>
    <t>Rowan Ashworth</t>
  </si>
  <si>
    <t xml:space="preserve">Thomas Renwick </t>
  </si>
  <si>
    <t>Louis Bigland</t>
  </si>
  <si>
    <t>Josh Liddle</t>
  </si>
  <si>
    <t>Trent Chapman</t>
  </si>
  <si>
    <t>Thomas Brailsford</t>
  </si>
  <si>
    <t>James Brassington</t>
  </si>
  <si>
    <t>Henry Hunter</t>
  </si>
  <si>
    <t>Harry Johnson</t>
  </si>
  <si>
    <t>James Dickson</t>
  </si>
  <si>
    <t>Samuel Pullan</t>
  </si>
  <si>
    <t>Ben Greenep</t>
  </si>
  <si>
    <t>Campbell Donnelly</t>
  </si>
  <si>
    <t>Daniel Elsworth</t>
  </si>
  <si>
    <t>Kai Hatcher</t>
  </si>
  <si>
    <t xml:space="preserve">Jacob Smith </t>
  </si>
  <si>
    <t>Connor O'Hara</t>
  </si>
  <si>
    <t>Riley Merryfield</t>
  </si>
  <si>
    <t>Oliver Willetts</t>
  </si>
  <si>
    <t>Oliver Spedding</t>
  </si>
  <si>
    <t>Danny Welch</t>
  </si>
  <si>
    <t>Lucas Messinger Jones</t>
  </si>
  <si>
    <t>Freddie Dixon</t>
  </si>
  <si>
    <t>Baxter Oliver</t>
  </si>
  <si>
    <t>Joe Edmondson</t>
  </si>
  <si>
    <t>Harry Sharrock</t>
  </si>
  <si>
    <t>Hector Westmoreland-Nicholson</t>
  </si>
  <si>
    <t>Charlie Rennie</t>
  </si>
  <si>
    <t>Max Twiddle</t>
  </si>
  <si>
    <t>Thomas Adam</t>
  </si>
  <si>
    <t>Theo Coates</t>
  </si>
  <si>
    <t>Nathan Ormandy</t>
  </si>
  <si>
    <t>Jamie Waller</t>
  </si>
  <si>
    <t>Finley Corkill</t>
  </si>
  <si>
    <t>Noah Kidd</t>
  </si>
  <si>
    <t>Luc Mockridge</t>
  </si>
  <si>
    <t>Adam Varey</t>
  </si>
  <si>
    <t>Ollie Sanders</t>
  </si>
  <si>
    <t>Charlie Hudson</t>
  </si>
  <si>
    <t>Matthew Holroyd</t>
  </si>
  <si>
    <t>Seth Howell</t>
  </si>
  <si>
    <t>Jakob Nelson</t>
  </si>
  <si>
    <t>Joey Umpleby</t>
  </si>
  <si>
    <t>Haydon Tait</t>
  </si>
  <si>
    <t>Lachlan Leeson</t>
  </si>
  <si>
    <t>Patrick Smalley</t>
  </si>
  <si>
    <t>Aaron McKeown</t>
  </si>
  <si>
    <t>Jack Collett</t>
  </si>
  <si>
    <t>Alex Blessington</t>
  </si>
  <si>
    <t>Harry Welch</t>
  </si>
  <si>
    <t>Georgia Bell</t>
  </si>
  <si>
    <t>Olesia Wilder</t>
  </si>
  <si>
    <t>Sophie Cowin</t>
  </si>
  <si>
    <t>Erin Stone</t>
  </si>
  <si>
    <t>Sophie Roberts</t>
  </si>
  <si>
    <t>Hannah Bushby</t>
  </si>
  <si>
    <t>Lizzie Pawson</t>
  </si>
  <si>
    <t>Lillan Lewis</t>
  </si>
  <si>
    <t xml:space="preserve">Felicity Evans </t>
  </si>
  <si>
    <t xml:space="preserve">Grace Monkhouse </t>
  </si>
  <si>
    <t>Ellie Callander</t>
  </si>
  <si>
    <t>Millie Bell</t>
  </si>
  <si>
    <t>Jodie Gillon</t>
  </si>
  <si>
    <t>Rachel Casson</t>
  </si>
  <si>
    <t>Kayleigh Wharton</t>
  </si>
  <si>
    <t>Emily Wightman</t>
  </si>
  <si>
    <t>Amelia Tamblin</t>
  </si>
  <si>
    <t>Elise Tallon</t>
  </si>
  <si>
    <t>Kate Wren</t>
  </si>
  <si>
    <t>Leah McManus</t>
  </si>
  <si>
    <t>Zhu Li McGurk</t>
  </si>
  <si>
    <t>Jessica Edmondson</t>
  </si>
  <si>
    <t>Eva Newby</t>
  </si>
  <si>
    <t>Tara Allan</t>
  </si>
  <si>
    <t>Alex Holmes</t>
  </si>
  <si>
    <t xml:space="preserve">Daisy Gillon </t>
  </si>
  <si>
    <t>Marissa Evans</t>
  </si>
  <si>
    <t>Melissa McIntosh</t>
  </si>
  <si>
    <t>Lottie Beardwood</t>
  </si>
  <si>
    <t>Beth Holman</t>
  </si>
  <si>
    <t>Grace Gale</t>
  </si>
  <si>
    <t xml:space="preserve">Natalya Cannon </t>
  </si>
  <si>
    <t>Imogen Stoker</t>
  </si>
  <si>
    <t>Ella Beardwood</t>
  </si>
  <si>
    <t>Oliver Duthie</t>
  </si>
  <si>
    <t>James Hughes</t>
  </si>
  <si>
    <t>Archie Lowe</t>
  </si>
  <si>
    <t>Josh Cowperthwaite</t>
  </si>
  <si>
    <t>Matthew Downs</t>
  </si>
  <si>
    <t>Rohan Teasdale</t>
  </si>
  <si>
    <t>Daniel Payne</t>
  </si>
  <si>
    <t>Daniel Currie</t>
  </si>
  <si>
    <t xml:space="preserve">Ethan Marron </t>
  </si>
  <si>
    <t>Max Butler</t>
  </si>
  <si>
    <t>Max Creasey</t>
  </si>
  <si>
    <t>Harvey Dunmore</t>
  </si>
  <si>
    <t xml:space="preserve">Tom Miller </t>
  </si>
  <si>
    <t>Ben Hodgson</t>
  </si>
  <si>
    <t>Ben Johnson</t>
  </si>
  <si>
    <t>Daniel Gunn</t>
  </si>
  <si>
    <t xml:space="preserve">Aidan Colmer </t>
  </si>
  <si>
    <t>Scott Temple</t>
  </si>
  <si>
    <t xml:space="preserve">Luke Hutchinson </t>
  </si>
  <si>
    <t>Dominic Shipman</t>
  </si>
  <si>
    <t>Harry Lyons</t>
  </si>
  <si>
    <t>Adam Tilling</t>
  </si>
  <si>
    <t>Will Simpson</t>
  </si>
  <si>
    <t>Cameron Spence</t>
  </si>
  <si>
    <t>Eddie Ormerod</t>
  </si>
  <si>
    <t>Noah Payne</t>
  </si>
  <si>
    <t>Lewis Reed</t>
  </si>
  <si>
    <t>Luke Petit</t>
  </si>
  <si>
    <t>Aaron Moran</t>
  </si>
  <si>
    <t>Max Peverall</t>
  </si>
  <si>
    <t>Liam Cooper</t>
  </si>
  <si>
    <t>Patrick Haycock</t>
  </si>
  <si>
    <t>Jeremy Vigousky</t>
  </si>
  <si>
    <t xml:space="preserve">Nathan Nicholson </t>
  </si>
  <si>
    <t>Jake Creasey</t>
  </si>
  <si>
    <t>Marley Plant</t>
  </si>
  <si>
    <t>Jacob Taylor</t>
  </si>
  <si>
    <t>Peter Jason</t>
  </si>
  <si>
    <t>Alex Lake</t>
  </si>
  <si>
    <t>James Sayer</t>
  </si>
  <si>
    <t>Matthew Ward</t>
  </si>
  <si>
    <t>Charlie Mellor</t>
  </si>
  <si>
    <t>Josh Bailey</t>
  </si>
  <si>
    <t>Jack Farrell</t>
  </si>
  <si>
    <t xml:space="preserve">Harry Donachie </t>
  </si>
  <si>
    <t>Owen Clapman</t>
  </si>
  <si>
    <t>Spencer Morrison</t>
  </si>
  <si>
    <t>Max Howells</t>
  </si>
  <si>
    <t>David Bradley</t>
  </si>
  <si>
    <t>Libby Hammond</t>
  </si>
  <si>
    <t>Lois Creasey</t>
  </si>
  <si>
    <t>Charlotte Bennett</t>
  </si>
  <si>
    <t>Laura Havis</t>
  </si>
  <si>
    <t>Ella Baker</t>
  </si>
  <si>
    <t>Emma McNeill</t>
  </si>
  <si>
    <t xml:space="preserve">Jess Hall </t>
  </si>
  <si>
    <t>Amy Farrow</t>
  </si>
  <si>
    <t>Elisha Rhodes</t>
  </si>
  <si>
    <t>Isobel Herbert</t>
  </si>
  <si>
    <t>Hannah Reeves</t>
  </si>
  <si>
    <t>Willow Andrew</t>
  </si>
  <si>
    <t>Phoebe Gillis</t>
  </si>
  <si>
    <t>Imogen Lillie</t>
  </si>
  <si>
    <t xml:space="preserve">Sophie Brining </t>
  </si>
  <si>
    <t>Alice Knight</t>
  </si>
  <si>
    <t>Olivia Clark</t>
  </si>
  <si>
    <t>Katie Lowe</t>
  </si>
  <si>
    <t>Sophie Vickers</t>
  </si>
  <si>
    <t>Laura Edwards</t>
  </si>
  <si>
    <t>Lacy Annabelle</t>
  </si>
  <si>
    <t>Gabby Hall</t>
  </si>
  <si>
    <t>Anna Morris</t>
  </si>
  <si>
    <t>Rebecca Tilley</t>
  </si>
  <si>
    <t xml:space="preserve">Grace Pettit </t>
  </si>
  <si>
    <t>Isobelle Troop</t>
  </si>
  <si>
    <t>Heba Nane</t>
  </si>
  <si>
    <t>Elicia Smith</t>
  </si>
  <si>
    <t>Millie Ellicker</t>
  </si>
  <si>
    <t xml:space="preserve">Charlotte Wood </t>
  </si>
  <si>
    <t>Anna Harrison</t>
  </si>
  <si>
    <t>Essie Croce</t>
  </si>
  <si>
    <t>Lily Cordwell-Smith</t>
  </si>
  <si>
    <t>Poppie Addison</t>
  </si>
  <si>
    <t xml:space="preserve">Helena Keane </t>
  </si>
  <si>
    <t>Sophie Dickinson</t>
  </si>
  <si>
    <t>Caitlin Andrews</t>
  </si>
  <si>
    <t>Tianna Moloney</t>
  </si>
  <si>
    <t>Molly McDermott</t>
  </si>
  <si>
    <t>Jessica Dawson</t>
  </si>
  <si>
    <t xml:space="preserve">Charlotte Rutter </t>
  </si>
  <si>
    <t>Molly Thrower</t>
  </si>
  <si>
    <t>Katie Higgins</t>
  </si>
  <si>
    <t>Amy Green</t>
  </si>
  <si>
    <t>Fern Sheldon</t>
  </si>
  <si>
    <t>Maddy Cox</t>
  </si>
  <si>
    <t>Maia Bausor</t>
  </si>
  <si>
    <t>Alex Boyer</t>
  </si>
  <si>
    <t>Christopher Perkins</t>
  </si>
  <si>
    <t>Henry Johnson</t>
  </si>
  <si>
    <t>Cameron Thomas</t>
  </si>
  <si>
    <t>Elwood Kelley</t>
  </si>
  <si>
    <t>Brandon Pye</t>
  </si>
  <si>
    <t>Will Bellamy</t>
  </si>
  <si>
    <t>Ben Horsfield</t>
  </si>
  <si>
    <t>Shay Renwick</t>
  </si>
  <si>
    <t>Dillon Revell</t>
  </si>
  <si>
    <t>Daniel Joyce</t>
  </si>
  <si>
    <t>Will Lindsay</t>
  </si>
  <si>
    <t>Josh Scott</t>
  </si>
  <si>
    <t>Daniel Richardson</t>
  </si>
  <si>
    <t>Dan Boyer</t>
  </si>
  <si>
    <t>Archie Hunt</t>
  </si>
  <si>
    <t>William Hutchinson</t>
  </si>
  <si>
    <t>Theo Barron</t>
  </si>
  <si>
    <t>Sam Gibson</t>
  </si>
  <si>
    <t>Oliver Barrett</t>
  </si>
  <si>
    <t>Sam Mason</t>
  </si>
  <si>
    <t>Scott Thompson</t>
  </si>
  <si>
    <t>Jamie Barnshaw</t>
  </si>
  <si>
    <t>Joshua Erlebach</t>
  </si>
  <si>
    <t>Aiden Wilkinson</t>
  </si>
  <si>
    <t>Sam Rhodes-Dauber</t>
  </si>
  <si>
    <t>Adam Russell</t>
  </si>
  <si>
    <t>Matthew Appleby</t>
  </si>
  <si>
    <t>Frazer Wallace</t>
  </si>
  <si>
    <t>Noah Glavnille</t>
  </si>
  <si>
    <t xml:space="preserve">John Russell </t>
  </si>
  <si>
    <t>Alfie Phillips</t>
  </si>
  <si>
    <t>Matthew Vest</t>
  </si>
  <si>
    <t>Harry Ayre</t>
  </si>
  <si>
    <t>Charlie Phillips</t>
  </si>
  <si>
    <t>Tom Rutherford</t>
  </si>
  <si>
    <t>Addis Dore</t>
  </si>
  <si>
    <t>Dylan Wilson</t>
  </si>
  <si>
    <t>David Race</t>
  </si>
  <si>
    <t>Max Tyrie</t>
  </si>
  <si>
    <t>Ollie Harrison</t>
  </si>
  <si>
    <t>William Henderson</t>
  </si>
  <si>
    <t>Joshua Wraith</t>
  </si>
  <si>
    <t>Caleb Ellis</t>
  </si>
  <si>
    <t>Louis Brett</t>
  </si>
  <si>
    <t>James Mason-Douglas</t>
  </si>
  <si>
    <t>Chris Coulson</t>
  </si>
  <si>
    <t>Rowan James</t>
  </si>
  <si>
    <t>Harry Stewart</t>
  </si>
  <si>
    <t>Benjamin Giles</t>
  </si>
  <si>
    <t>Thomas Wraith</t>
  </si>
  <si>
    <t>James Martin</t>
  </si>
  <si>
    <t>Sam Punn</t>
  </si>
  <si>
    <t>Daniel Laidler</t>
  </si>
  <si>
    <t>Ciaran Lines</t>
  </si>
  <si>
    <t>Timmy Crompton</t>
  </si>
  <si>
    <t>Will Seager Rooke</t>
  </si>
  <si>
    <t>Peter Cook</t>
  </si>
  <si>
    <t>Rory Hurt</t>
  </si>
  <si>
    <t>Angus Milne</t>
  </si>
  <si>
    <t>Izaak Taylor</t>
  </si>
  <si>
    <t>Adam Richards</t>
  </si>
  <si>
    <t>James Roberts</t>
  </si>
  <si>
    <t>Ivo Schull-Andreu</t>
  </si>
  <si>
    <t>Duncan Hughes</t>
  </si>
  <si>
    <t>Sam Terry</t>
  </si>
  <si>
    <t>Charlotte Dillon</t>
  </si>
  <si>
    <t>Lucy Scothern</t>
  </si>
  <si>
    <t>Nicole Phillips</t>
  </si>
  <si>
    <t>India Pentland</t>
  </si>
  <si>
    <t>Ella Jones</t>
  </si>
  <si>
    <t>Katie Francis</t>
  </si>
  <si>
    <t>Emily Chong</t>
  </si>
  <si>
    <t>Eva Hardie</t>
  </si>
  <si>
    <t>Annabel Milburn</t>
  </si>
  <si>
    <t>Ciara Thornley</t>
  </si>
  <si>
    <t>Lydia James</t>
  </si>
  <si>
    <t>Sarah Knight</t>
  </si>
  <si>
    <t>Isla Fishwick</t>
  </si>
  <si>
    <t>Freya Gibson</t>
  </si>
  <si>
    <t>Anna Pigford</t>
  </si>
  <si>
    <t>Ellie Phillips</t>
  </si>
  <si>
    <t>Aoife Bell Watson</t>
  </si>
  <si>
    <t>Abigail Thwaites</t>
  </si>
  <si>
    <t>Amy Leonard</t>
  </si>
  <si>
    <t>Sophie Robson</t>
  </si>
  <si>
    <t>Ellie Fellows</t>
  </si>
  <si>
    <t>Freya Clarkson</t>
  </si>
  <si>
    <t>Rebecca Wren</t>
  </si>
  <si>
    <t>Emily Jones</t>
  </si>
  <si>
    <t>Abigail Thornley</t>
  </si>
  <si>
    <t>Mia Wetherill</t>
  </si>
  <si>
    <t>Tess Graham</t>
  </si>
  <si>
    <t>Amy Baker</t>
  </si>
  <si>
    <t>Isla Wilkie</t>
  </si>
  <si>
    <t>Hannah Bowyer</t>
  </si>
  <si>
    <t>Cecilia Reid</t>
  </si>
  <si>
    <t>Eve Quinn</t>
  </si>
  <si>
    <t>Jessica Greggs</t>
  </si>
  <si>
    <t>Annabel Cooper</t>
  </si>
  <si>
    <t>Harriet Rogers</t>
  </si>
  <si>
    <t>Eve Southern</t>
  </si>
  <si>
    <t>Amber Mcauley-Zechner</t>
  </si>
  <si>
    <t>Jessica Peart</t>
  </si>
  <si>
    <t>Erin Bowyer</t>
  </si>
  <si>
    <t xml:space="preserve">Ishbel Speirs </t>
  </si>
  <si>
    <t>Millie Clark</t>
  </si>
  <si>
    <t>Jessica Milburn</t>
  </si>
  <si>
    <t>Chloe Louise Fairclough</t>
  </si>
  <si>
    <t>Hannah Holman</t>
  </si>
  <si>
    <t>Lucy Mutch</t>
  </si>
  <si>
    <t>Anya Crowder</t>
  </si>
  <si>
    <t>Lara Greggs</t>
  </si>
  <si>
    <t>Jessica Holman</t>
  </si>
  <si>
    <t>Sophie Leonard</t>
  </si>
  <si>
    <t>Alix Walton</t>
  </si>
  <si>
    <t>Eve Whitley</t>
  </si>
  <si>
    <t>Jasmine Crang</t>
  </si>
  <si>
    <t>Tori Buckley</t>
  </si>
  <si>
    <t>Kathryn Lee</t>
  </si>
  <si>
    <t>Amy Drummond</t>
  </si>
  <si>
    <t>Laura Hopper</t>
  </si>
  <si>
    <t>Izzy Ward</t>
  </si>
  <si>
    <t>Jessica Ord</t>
  </si>
  <si>
    <t>Megan Noble</t>
  </si>
  <si>
    <t>Sophie Emmerson</t>
  </si>
  <si>
    <t>Mia Humphries</t>
  </si>
  <si>
    <t>Elizabeth McKinnon</t>
  </si>
  <si>
    <t>Beth Wilson</t>
  </si>
  <si>
    <t>Lucia Speed</t>
  </si>
  <si>
    <t>Ella West</t>
  </si>
  <si>
    <t>Rachel Mackenney</t>
  </si>
  <si>
    <t>Caitlin Minns</t>
  </si>
  <si>
    <t>Hollie Louise Hymers</t>
  </si>
  <si>
    <t>Amy Stewart</t>
  </si>
  <si>
    <t>Lauren Jones</t>
  </si>
  <si>
    <t>Catherine Roberts</t>
  </si>
  <si>
    <t>Erin Keeler-Clarke</t>
  </si>
  <si>
    <t>Northern Schools' Inter-County Cross Country Results 2019</t>
  </si>
  <si>
    <t>Christy O’Hare</t>
  </si>
  <si>
    <t>Samuel Headley</t>
  </si>
  <si>
    <t>Charlie Stephenson</t>
  </si>
  <si>
    <t>Jake Stephenson</t>
  </si>
  <si>
    <t>Harvey Vincent</t>
  </si>
  <si>
    <t>Oska Stringer</t>
  </si>
  <si>
    <t>Alex Thompson</t>
  </si>
  <si>
    <t>Archie Lawson</t>
  </si>
  <si>
    <t>Joshua Morales Macias</t>
  </si>
  <si>
    <t>Archie Bordewich</t>
  </si>
  <si>
    <t>Sam Smith</t>
  </si>
  <si>
    <t>toby antcliff</t>
  </si>
  <si>
    <t>Denholm Edwards</t>
  </si>
  <si>
    <t>Charlie Wright</t>
  </si>
  <si>
    <t>Kyle Rabjohn</t>
  </si>
  <si>
    <t>William Thompson</t>
  </si>
  <si>
    <t>Murray Brierley</t>
  </si>
  <si>
    <t>Matty Cole</t>
  </si>
  <si>
    <t>herbert antcliff</t>
  </si>
  <si>
    <t>Dylan  Soley</t>
  </si>
  <si>
    <t>Samuel  Bentham</t>
  </si>
  <si>
    <t>Joshua Hammett</t>
  </si>
  <si>
    <t>Joe O’Brien</t>
  </si>
  <si>
    <t>Tom Barrett</t>
  </si>
  <si>
    <t>Sam Degazon</t>
  </si>
  <si>
    <t>Edward Hanley</t>
  </si>
  <si>
    <t>Daniel Francis</t>
  </si>
  <si>
    <t>Ryan Watmough</t>
  </si>
  <si>
    <t>George Curtis</t>
  </si>
  <si>
    <t>Lucas Stabler</t>
  </si>
  <si>
    <t>Jack Muir</t>
  </si>
  <si>
    <t>Kyle McLeay</t>
  </si>
  <si>
    <t>Isaac Breckons</t>
  </si>
  <si>
    <t>Luca Mastrolonardo</t>
  </si>
  <si>
    <t>William James Hugill</t>
  </si>
  <si>
    <t>Matthew Lambert</t>
  </si>
  <si>
    <t>Lachlan Wills</t>
  </si>
  <si>
    <t>Tom O’Mahoney</t>
  </si>
  <si>
    <t>Louis Hudson</t>
  </si>
  <si>
    <t>Joshua Fothergill</t>
  </si>
  <si>
    <t>William Chalk</t>
  </si>
  <si>
    <t>Louis How</t>
  </si>
  <si>
    <t>Arthur Peel</t>
  </si>
  <si>
    <t>Henry James</t>
  </si>
  <si>
    <t>Harley Allen</t>
  </si>
  <si>
    <t>Donnabhan Rudden</t>
  </si>
  <si>
    <t>Jack Briggs</t>
  </si>
  <si>
    <t>Luca Parker</t>
  </si>
  <si>
    <t>Jacob Reeday</t>
  </si>
  <si>
    <t>isaac Henson</t>
  </si>
  <si>
    <t>Sebastian Segger-Staveley</t>
  </si>
  <si>
    <t>Isaac Bastow</t>
  </si>
  <si>
    <t>Joseph Turnbull</t>
  </si>
  <si>
    <t>Jack Mudd-Bowes</t>
  </si>
  <si>
    <t>Johannes Shaw</t>
  </si>
  <si>
    <t>Joe Reeve</t>
  </si>
  <si>
    <t>Archie Gray</t>
  </si>
  <si>
    <t>Lottie Langan</t>
  </si>
  <si>
    <t>Issy Nicholls</t>
  </si>
  <si>
    <t>Mena Scatchard</t>
  </si>
  <si>
    <t>Olivia Haveron</t>
  </si>
  <si>
    <t>Amy Kennedy</t>
  </si>
  <si>
    <t>Eve Whitaker</t>
  </si>
  <si>
    <t>Betty Bergstrand</t>
  </si>
  <si>
    <t>Anika Schwarze-Chintapatla</t>
  </si>
  <si>
    <t>Tilly Bristow</t>
  </si>
  <si>
    <t>Zoe Hill</t>
  </si>
  <si>
    <t>Alexandra Whitaker</t>
  </si>
  <si>
    <t>Anna Harrison-Topham</t>
  </si>
  <si>
    <t>Marnie Scatchard</t>
  </si>
  <si>
    <t>Izzi  O’Brien</t>
  </si>
  <si>
    <t>Katie Atkinson</t>
  </si>
  <si>
    <t>Kathryn Clague</t>
  </si>
  <si>
    <t>Tui Brooks</t>
  </si>
  <si>
    <t>Grace Cook</t>
  </si>
  <si>
    <t>Rachael Smith</t>
  </si>
  <si>
    <t>Maisy Lindley</t>
  </si>
  <si>
    <t>Shannon Robinson</t>
  </si>
  <si>
    <t>Izzy Cocker</t>
  </si>
  <si>
    <t>Phoebe Hall</t>
  </si>
  <si>
    <t>Olivia Aldham</t>
  </si>
  <si>
    <t>Inez khaddi</t>
  </si>
  <si>
    <t>Katie Brennan</t>
  </si>
  <si>
    <t>Alice Miller</t>
  </si>
  <si>
    <t>Esme Pounder</t>
  </si>
  <si>
    <t>Willow Baker</t>
  </si>
  <si>
    <t>Emily Francis</t>
  </si>
  <si>
    <t>Marisa Allen</t>
  </si>
  <si>
    <t>Matilda Stringer</t>
  </si>
  <si>
    <t>Amelie Aylesbury</t>
  </si>
  <si>
    <t>emma hart</t>
  </si>
  <si>
    <t>Eleanor Pegram</t>
  </si>
  <si>
    <t>Amelie Winter</t>
  </si>
  <si>
    <t>Mollie  Reynolds-Jones</t>
  </si>
  <si>
    <t>Isla McClanahan</t>
  </si>
  <si>
    <t>Lily Naylor</t>
  </si>
  <si>
    <t>Audrey Otto</t>
  </si>
  <si>
    <t>Frances Hogg</t>
  </si>
  <si>
    <t>Lilli Carr</t>
  </si>
  <si>
    <t>Libby Rickard</t>
  </si>
  <si>
    <t>Megan Wilkinson</t>
  </si>
  <si>
    <t>Scarlett Metcalfe</t>
  </si>
  <si>
    <t>Maia Holbert</t>
  </si>
  <si>
    <t>Seren Melling</t>
  </si>
  <si>
    <t>Alana Teasdale</t>
  </si>
  <si>
    <t>Holly McCowie</t>
  </si>
  <si>
    <t>Theo Dragoi</t>
  </si>
  <si>
    <t>Josh Blevins</t>
  </si>
  <si>
    <t>Tom Balsdon</t>
  </si>
  <si>
    <t>Patrick Donald</t>
  </si>
  <si>
    <t>Zachariah Maurice</t>
  </si>
  <si>
    <t>Tom Slane</t>
  </si>
  <si>
    <t>Rowan Bennett</t>
  </si>
  <si>
    <t>Daniel Melling</t>
  </si>
  <si>
    <t>Rhys Brunton</t>
  </si>
  <si>
    <t>William Collinson</t>
  </si>
  <si>
    <t>Charlie Daley</t>
  </si>
  <si>
    <t>Ross Charlton</t>
  </si>
  <si>
    <t>Matthew Das</t>
  </si>
  <si>
    <t>Leo White</t>
  </si>
  <si>
    <t>Oscar Onley</t>
  </si>
  <si>
    <t>Matthew Briggs</t>
  </si>
  <si>
    <t>William Wells</t>
  </si>
  <si>
    <t>Zak Old</t>
  </si>
  <si>
    <t>Ben Walker</t>
  </si>
  <si>
    <t>Josh Fiddaman</t>
  </si>
  <si>
    <t>Jake Skinner</t>
  </si>
  <si>
    <t>Silas Christie</t>
  </si>
  <si>
    <t>Dylan Davies</t>
  </si>
  <si>
    <t>William Dixon</t>
  </si>
  <si>
    <t>Ben Maley</t>
  </si>
  <si>
    <t>Ryan Davies</t>
  </si>
  <si>
    <t>Dylan Gooding</t>
  </si>
  <si>
    <t>Alex Cunningham</t>
  </si>
  <si>
    <t>Samuel Dent</t>
  </si>
  <si>
    <t>Samuel Tate</t>
  </si>
  <si>
    <t>Ben Waterfield</t>
  </si>
  <si>
    <t>Aidan Pinkney</t>
  </si>
  <si>
    <t>George Gray</t>
  </si>
  <si>
    <t>Oliver Douglass</t>
  </si>
  <si>
    <t>Ben Murray-John</t>
  </si>
  <si>
    <t>Daniel Buffham</t>
  </si>
  <si>
    <t>Nathan Brown</t>
  </si>
  <si>
    <t>Ethan Bond</t>
  </si>
  <si>
    <t>Joseph Anderson</t>
  </si>
  <si>
    <t>Brad Brown</t>
  </si>
  <si>
    <t>Jonny Johansen</t>
  </si>
  <si>
    <t>Marcus Laws</t>
  </si>
  <si>
    <t>Wesley Groom</t>
  </si>
  <si>
    <t>Jamie Styles</t>
  </si>
  <si>
    <t>Daniel Turnbull</t>
  </si>
  <si>
    <t>Joe Dixon</t>
  </si>
  <si>
    <t>Oliver Telfer</t>
  </si>
  <si>
    <t>Chris Mason</t>
  </si>
  <si>
    <t>Alexander Playfair</t>
  </si>
  <si>
    <t>Matthew Walton</t>
  </si>
  <si>
    <t>Joseph Rickerby</t>
  </si>
  <si>
    <t>Joseph Green</t>
  </si>
  <si>
    <t>Layton Murray</t>
  </si>
  <si>
    <t>Max Murray-John</t>
  </si>
  <si>
    <t>Thomas Cunningham</t>
  </si>
  <si>
    <t>Rory Leonard</t>
  </si>
  <si>
    <t>Leo Kirsopp</t>
  </si>
  <si>
    <t>Barnbas Harvey</t>
  </si>
  <si>
    <t>Sam Charlton</t>
  </si>
  <si>
    <t>Ralph Robson</t>
  </si>
  <si>
    <t>Ethan McGlen</t>
  </si>
  <si>
    <t>Charlie McMillan</t>
  </si>
  <si>
    <t>Kieron Mutch</t>
  </si>
  <si>
    <t>Euan Duffin</t>
  </si>
  <si>
    <t>Hannah Wightman</t>
  </si>
  <si>
    <t>Millicent Breese</t>
  </si>
  <si>
    <t>Ines Curran</t>
  </si>
  <si>
    <t>Grace Hufton</t>
  </si>
  <si>
    <t>Poppy Old</t>
  </si>
  <si>
    <t>Abigail Leiper</t>
  </si>
  <si>
    <t>Kate Salthouse</t>
  </si>
  <si>
    <t>Ella Duffield</t>
  </si>
  <si>
    <t>Tabitha Robson</t>
  </si>
  <si>
    <t>Holly Waugh</t>
  </si>
  <si>
    <t>Rebecca Bradley</t>
  </si>
  <si>
    <t>Kirsty Duffin</t>
  </si>
  <si>
    <t>Shinade Creighton</t>
  </si>
  <si>
    <t>Lauren Brown</t>
  </si>
  <si>
    <t>Suzannah Fielding</t>
  </si>
  <si>
    <t>Isobel Robinson</t>
  </si>
  <si>
    <t>Caitlyn Davies</t>
  </si>
  <si>
    <t>Hannah Johnston</t>
  </si>
  <si>
    <t>Izzy Winter</t>
  </si>
  <si>
    <t>Ailsa Critten</t>
  </si>
  <si>
    <t>Lucy Milburn</t>
  </si>
  <si>
    <t>Alice Lewis</t>
  </si>
  <si>
    <t>Rosie Hughes</t>
  </si>
  <si>
    <t>Cara Winstanley Blight</t>
  </si>
  <si>
    <t>Jessica Hart</t>
  </si>
  <si>
    <t>Willow Morris</t>
  </si>
  <si>
    <t>Hannah Tumia</t>
  </si>
  <si>
    <t>Beth Fraser</t>
  </si>
  <si>
    <t>Lillie Quinlivan Coulson</t>
  </si>
  <si>
    <t>Ellie Van Der Merwe</t>
  </si>
  <si>
    <t>Kirsty Nash</t>
  </si>
  <si>
    <t>Aoife Devin</t>
  </si>
  <si>
    <t>Lucy Fitzpatrick</t>
  </si>
  <si>
    <t>Rhiannon Hedley</t>
  </si>
  <si>
    <t>Kay Errington</t>
  </si>
  <si>
    <t>Lilia Purvis</t>
  </si>
  <si>
    <t>Katie Joslyn</t>
  </si>
  <si>
    <t>Lily Shaw</t>
  </si>
  <si>
    <t>Joanna Macfarlane</t>
  </si>
  <si>
    <t>Marina Swift</t>
  </si>
  <si>
    <t>Zara Naughton</t>
  </si>
  <si>
    <t>Amy Ellis</t>
  </si>
  <si>
    <t>Zoe Trespaderne</t>
  </si>
  <si>
    <t>Molly Baker</t>
  </si>
  <si>
    <t>Caitlin Flanagan</t>
  </si>
  <si>
    <t>Charley Lee</t>
  </si>
  <si>
    <t>Sophie Mutch</t>
  </si>
  <si>
    <t>Iona Johnstone</t>
  </si>
  <si>
    <t>Carrie Pickering</t>
  </si>
  <si>
    <t>Ruby Nelson</t>
  </si>
  <si>
    <t>Rhian Purves</t>
  </si>
  <si>
    <t>Poppy Watson</t>
  </si>
  <si>
    <t>Daisy McClintock</t>
  </si>
  <si>
    <t>Annabel Page</t>
  </si>
  <si>
    <t>Chloe Wellings</t>
  </si>
  <si>
    <t>Ameena Michla</t>
  </si>
  <si>
    <t>Faye Landless</t>
  </si>
  <si>
    <t>Emily Allison</t>
  </si>
  <si>
    <t>m115</t>
  </si>
  <si>
    <t>n115</t>
  </si>
  <si>
    <t>o115</t>
  </si>
  <si>
    <t>p115</t>
  </si>
  <si>
    <t>q115</t>
  </si>
  <si>
    <t>r115</t>
  </si>
  <si>
    <t>s115</t>
  </si>
  <si>
    <t>Rosie Woodhams</t>
  </si>
  <si>
    <t>Olivia Mason</t>
  </si>
  <si>
    <t>Miki Crossley</t>
  </si>
  <si>
    <t>Tinky Crossley</t>
  </si>
  <si>
    <t>Ella Parry</t>
  </si>
  <si>
    <t>Charlotte Marsh</t>
  </si>
  <si>
    <t>Jack Barker</t>
  </si>
  <si>
    <t>George Dodgson</t>
  </si>
  <si>
    <t>Holly Peck</t>
  </si>
  <si>
    <t>Lewis Fernhead</t>
  </si>
  <si>
    <t>Ella Martindale</t>
  </si>
  <si>
    <t>Amara Rose</t>
  </si>
  <si>
    <t>Elodie Malcolm</t>
  </si>
  <si>
    <t>Mia Easthope</t>
  </si>
  <si>
    <t>Kate Rickerby</t>
  </si>
  <si>
    <t>Olivia Swarbrick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</si>
</sst>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dd&quot;th&quot;\ mmmm\ yyyy"/>
    <numFmt numFmtId="165" formatCode="h:mm"/>
    <numFmt numFmtId="166" formatCode="0.0"/>
    <numFmt numFmtId="167" formatCode="dddd\ dd\ mmmm\ yyyy"/>
    <numFmt numFmtId="168" formatCode="dddd"/>
    <numFmt numFmtId="169" formatCode="yyyy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9"/>
      <name val="Trebuchet MS"/>
      <family val="2"/>
    </font>
    <font>
      <sz val="9"/>
      <name val="Trebuchet MS"/>
      <family val="2"/>
    </font>
    <font>
      <sz val="9"/>
      <color rgb="FFFF0000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3399F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Felix Titling"/>
      <family val="5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2" applyNumberFormat="0" applyAlignment="0" applyProtection="0"/>
    <xf numFmtId="0" fontId="8" fillId="25" borderId="3" applyNumberFormat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15" fillId="0" borderId="7" applyNumberFormat="0" applyFill="0" applyAlignment="0" applyProtection="0"/>
    <xf numFmtId="0" fontId="16" fillId="26" borderId="0" applyNumberFormat="0" applyBorder="0" applyAlignment="0" applyProtection="0"/>
    <xf numFmtId="0" fontId="3" fillId="27" borderId="8" applyNumberFormat="0" applyAlignment="0" applyProtection="0"/>
    <xf numFmtId="0" fontId="17" fillId="24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/>
    <xf numFmtId="0" fontId="2" fillId="0" borderId="0" xfId="0" applyNumberFormat="1" applyFont="1" applyAlignment="1" applyProtection="1">
      <protection hidden="1"/>
    </xf>
    <xf numFmtId="0" fontId="0" fillId="0" borderId="0" xfId="0" applyNumberForma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165" fontId="3" fillId="0" borderId="0" xfId="1" applyNumberFormat="1" applyAlignment="1">
      <alignment horizontal="left"/>
    </xf>
    <xf numFmtId="1" fontId="2" fillId="0" borderId="0" xfId="0" applyNumberFormat="1" applyFont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2" fillId="0" borderId="12" xfId="0" applyNumberFormat="1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2" fillId="0" borderId="16" xfId="0" applyNumberFormat="1" applyFont="1" applyBorder="1" applyAlignment="1" applyProtection="1"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2" fillId="0" borderId="13" xfId="0" applyNumberFormat="1" applyFont="1" applyBorder="1" applyAlignment="1" applyProtection="1">
      <alignment horizontal="center"/>
      <protection hidden="1"/>
    </xf>
    <xf numFmtId="0" fontId="22" fillId="0" borderId="13" xfId="0" applyFont="1" applyBorder="1" applyAlignment="1" applyProtection="1">
      <alignment horizontal="center"/>
      <protection hidden="1"/>
    </xf>
    <xf numFmtId="166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/>
      <protection hidden="1"/>
    </xf>
    <xf numFmtId="164" fontId="25" fillId="0" borderId="0" xfId="0" applyNumberFormat="1" applyFont="1" applyAlignment="1" applyProtection="1">
      <alignment horizontal="left"/>
      <protection hidden="1"/>
    </xf>
    <xf numFmtId="0" fontId="25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168" fontId="25" fillId="0" borderId="0" xfId="0" applyNumberFormat="1" applyFont="1" applyAlignment="1" applyProtection="1">
      <alignment horizontal="left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5" fillId="28" borderId="0" xfId="0" applyFont="1" applyFill="1" applyAlignment="1" applyProtection="1">
      <alignment horizontal="left"/>
      <protection locked="0"/>
    </xf>
    <xf numFmtId="167" fontId="25" fillId="28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164" fontId="29" fillId="0" borderId="0" xfId="0" applyNumberFormat="1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0" fillId="28" borderId="0" xfId="0" applyFill="1" applyAlignment="1" applyProtection="1">
      <alignment horizontal="left"/>
      <protection locked="0"/>
    </xf>
    <xf numFmtId="169" fontId="25" fillId="0" borderId="0" xfId="0" applyNumberFormat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2" fillId="29" borderId="22" xfId="0" applyFont="1" applyFill="1" applyBorder="1" applyProtection="1">
      <protection hidden="1"/>
    </xf>
    <xf numFmtId="0" fontId="2" fillId="29" borderId="22" xfId="0" applyFont="1" applyFill="1" applyBorder="1" applyAlignment="1" applyProtection="1">
      <alignment horizontal="center"/>
      <protection hidden="1"/>
    </xf>
    <xf numFmtId="0" fontId="0" fillId="29" borderId="23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4" xfId="0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3" borderId="19" xfId="0" applyFont="1" applyFill="1" applyBorder="1" applyAlignment="1" applyProtection="1">
      <alignment horizontal="left"/>
      <protection locked="0"/>
    </xf>
    <xf numFmtId="0" fontId="21" fillId="3" borderId="19" xfId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21" fillId="3" borderId="1" xfId="1" applyFont="1" applyFill="1" applyBorder="1" applyProtection="1"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21" fillId="3" borderId="20" xfId="1" applyFont="1" applyFill="1" applyBorder="1" applyProtection="1"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21" fillId="3" borderId="21" xfId="1" applyFont="1" applyFill="1" applyBorder="1" applyProtection="1">
      <protection locked="0"/>
    </xf>
    <xf numFmtId="0" fontId="0" fillId="3" borderId="2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32" fillId="0" borderId="0" xfId="0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" fillId="29" borderId="31" xfId="0" applyFont="1" applyFill="1" applyBorder="1" applyAlignment="1" applyProtection="1">
      <alignment horizontal="center"/>
      <protection hidden="1"/>
    </xf>
    <xf numFmtId="0" fontId="0" fillId="29" borderId="32" xfId="0" applyFill="1" applyBorder="1" applyProtection="1">
      <protection hidden="1"/>
    </xf>
    <xf numFmtId="0" fontId="0" fillId="29" borderId="33" xfId="0" applyFill="1" applyBorder="1" applyProtection="1">
      <protection hidden="1"/>
    </xf>
    <xf numFmtId="0" fontId="2" fillId="29" borderId="18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2" fillId="29" borderId="34" xfId="0" applyFont="1" applyFill="1" applyBorder="1" applyProtection="1">
      <protection hidden="1"/>
    </xf>
    <xf numFmtId="0" fontId="0" fillId="29" borderId="12" xfId="0" applyFill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9" borderId="33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locked="0"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2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32" fillId="0" borderId="26" xfId="0" applyFont="1" applyBorder="1" applyAlignment="1" applyProtection="1">
      <alignment horizontal="center"/>
      <protection hidden="1"/>
    </xf>
    <xf numFmtId="0" fontId="32" fillId="0" borderId="27" xfId="0" applyFont="1" applyBorder="1" applyAlignment="1" applyProtection="1">
      <alignment horizontal="center"/>
      <protection hidden="1"/>
    </xf>
    <xf numFmtId="0" fontId="32" fillId="0" borderId="28" xfId="0" applyFont="1" applyBorder="1" applyAlignment="1" applyProtection="1">
      <alignment horizontal="center"/>
      <protection hidden="1"/>
    </xf>
    <xf numFmtId="0" fontId="32" fillId="0" borderId="29" xfId="0" applyFont="1" applyBorder="1" applyAlignment="1" applyProtection="1">
      <alignment horizontal="center"/>
      <protection hidden="1"/>
    </xf>
    <xf numFmtId="0" fontId="32" fillId="0" borderId="30" xfId="0" applyFont="1" applyBorder="1" applyAlignment="1" applyProtection="1">
      <alignment horizontal="center"/>
      <protection hidden="1"/>
    </xf>
    <xf numFmtId="169" fontId="32" fillId="0" borderId="26" xfId="0" applyNumberFormat="1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2" fillId="29" borderId="23" xfId="0" applyFont="1" applyFill="1" applyBorder="1" applyAlignment="1" applyProtection="1">
      <alignment horizontal="center"/>
      <protection hidden="1"/>
    </xf>
    <xf numFmtId="0" fontId="2" fillId="29" borderId="32" xfId="0" applyFont="1" applyFill="1" applyBorder="1" applyAlignment="1" applyProtection="1">
      <alignment horizontal="center"/>
      <protection hidden="1"/>
    </xf>
    <xf numFmtId="0" fontId="2" fillId="29" borderId="33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2" fillId="29" borderId="23" xfId="0" applyFont="1" applyFill="1" applyBorder="1" applyAlignment="1" applyProtection="1">
      <alignment horizontal="left"/>
      <protection hidden="1"/>
    </xf>
    <xf numFmtId="0" fontId="2" fillId="29" borderId="32" xfId="0" applyFont="1" applyFill="1" applyBorder="1" applyAlignment="1" applyProtection="1">
      <alignment horizontal="left"/>
      <protection hidden="1"/>
    </xf>
    <xf numFmtId="0" fontId="2" fillId="29" borderId="33" xfId="0" applyFont="1" applyFill="1" applyBorder="1" applyAlignment="1" applyProtection="1">
      <alignment horizontal="left"/>
      <protection hidden="1"/>
    </xf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te 2" xfId="38" xr:uid="{00000000-0005-0000-0000-000026000000}"/>
    <cellStyle name="Output 2" xfId="39" xr:uid="{00000000-0005-0000-0000-000027000000}"/>
    <cellStyle name="Title 2" xfId="40" xr:uid="{00000000-0005-0000-0000-000028000000}"/>
    <cellStyle name="Total 2" xfId="41" xr:uid="{00000000-0005-0000-0000-000029000000}"/>
    <cellStyle name="Warning Text 2" xfId="42" xr:uid="{00000000-0005-0000-0000-00002A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10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10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</xdr:row>
          <xdr:rowOff>38100</xdr:rowOff>
        </xdr:from>
        <xdr:to>
          <xdr:col>11</xdr:col>
          <xdr:colOff>257175</xdr:colOff>
          <xdr:row>6</xdr:row>
          <xdr:rowOff>9525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66675</xdr:rowOff>
        </xdr:from>
        <xdr:to>
          <xdr:col>11</xdr:col>
          <xdr:colOff>257175</xdr:colOff>
          <xdr:row>9</xdr:row>
          <xdr:rowOff>38100</xdr:rowOff>
        </xdr:to>
        <xdr:sp macro="" textlink="">
          <xdr:nvSpPr>
            <xdr:cNvPr id="10242" name="CommandButton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9</xdr:row>
          <xdr:rowOff>104775</xdr:rowOff>
        </xdr:from>
        <xdr:to>
          <xdr:col>11</xdr:col>
          <xdr:colOff>257175</xdr:colOff>
          <xdr:row>12</xdr:row>
          <xdr:rowOff>76200</xdr:rowOff>
        </xdr:to>
        <xdr:sp macro="" textlink="">
          <xdr:nvSpPr>
            <xdr:cNvPr id="10243" name="CommandButton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12</xdr:row>
          <xdr:rowOff>142875</xdr:rowOff>
        </xdr:from>
        <xdr:to>
          <xdr:col>11</xdr:col>
          <xdr:colOff>257175</xdr:colOff>
          <xdr:row>15</xdr:row>
          <xdr:rowOff>114300</xdr:rowOff>
        </xdr:to>
        <xdr:sp macro="" textlink="">
          <xdr:nvSpPr>
            <xdr:cNvPr id="10244" name="CommandButton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171450</xdr:rowOff>
        </xdr:from>
        <xdr:to>
          <xdr:col>11</xdr:col>
          <xdr:colOff>257175</xdr:colOff>
          <xdr:row>18</xdr:row>
          <xdr:rowOff>142875</xdr:rowOff>
        </xdr:to>
        <xdr:sp macro="" textlink="">
          <xdr:nvSpPr>
            <xdr:cNvPr id="10245" name="CommandButton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28575</xdr:rowOff>
        </xdr:from>
        <xdr:to>
          <xdr:col>6</xdr:col>
          <xdr:colOff>171450</xdr:colOff>
          <xdr:row>15</xdr:row>
          <xdr:rowOff>133350</xdr:rowOff>
        </xdr:to>
        <xdr:sp macro="" textlink="">
          <xdr:nvSpPr>
            <xdr:cNvPr id="10246" name="CommandButton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6</xdr:col>
          <xdr:colOff>171450</xdr:colOff>
          <xdr:row>18</xdr:row>
          <xdr:rowOff>114300</xdr:rowOff>
        </xdr:to>
        <xdr:sp macro="" textlink="">
          <xdr:nvSpPr>
            <xdr:cNvPr id="10247" name="CommandButton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2095500</xdr:colOff>
      <xdr:row>17</xdr:row>
      <xdr:rowOff>0</xdr:rowOff>
    </xdr:from>
    <xdr:to>
      <xdr:col>1</xdr:col>
      <xdr:colOff>2809875</xdr:colOff>
      <xdr:row>19</xdr:row>
      <xdr:rowOff>47625</xdr:rowOff>
    </xdr:to>
    <xdr:pic>
      <xdr:nvPicPr>
        <xdr:cNvPr id="9" name="Picture 29" descr="600px-Flag_of_Northumberlan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3400425"/>
          <a:ext cx="714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1228725</xdr:colOff>
      <xdr:row>16</xdr:row>
      <xdr:rowOff>152400</xdr:rowOff>
    </xdr:from>
    <xdr:to>
      <xdr:col>1</xdr:col>
      <xdr:colOff>1885950</xdr:colOff>
      <xdr:row>19</xdr:row>
      <xdr:rowOff>76200</xdr:rowOff>
    </xdr:to>
    <xdr:pic>
      <xdr:nvPicPr>
        <xdr:cNvPr id="10" name="Picture 7" descr="Badge (Jpeg)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7475" y="3352800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17</xdr:row>
      <xdr:rowOff>9525</xdr:rowOff>
    </xdr:from>
    <xdr:to>
      <xdr:col>1</xdr:col>
      <xdr:colOff>962025</xdr:colOff>
      <xdr:row>19</xdr:row>
      <xdr:rowOff>76200</xdr:rowOff>
    </xdr:to>
    <xdr:pic>
      <xdr:nvPicPr>
        <xdr:cNvPr id="11" name="Picture 33" descr="89a66f989251b02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66875" y="3409950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17</xdr:row>
      <xdr:rowOff>19050</xdr:rowOff>
    </xdr:from>
    <xdr:to>
      <xdr:col>2</xdr:col>
      <xdr:colOff>843825</xdr:colOff>
      <xdr:row>19</xdr:row>
      <xdr:rowOff>47626</xdr:rowOff>
    </xdr:to>
    <xdr:pic>
      <xdr:nvPicPr>
        <xdr:cNvPr id="12" name="Picture 57" descr="north riding cc arm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14850" y="3419475"/>
          <a:ext cx="720000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16</xdr:row>
      <xdr:rowOff>180975</xdr:rowOff>
    </xdr:from>
    <xdr:to>
      <xdr:col>0</xdr:col>
      <xdr:colOff>1219200</xdr:colOff>
      <xdr:row>19</xdr:row>
      <xdr:rowOff>104775</xdr:rowOff>
    </xdr:to>
    <xdr:pic>
      <xdr:nvPicPr>
        <xdr:cNvPr id="13" name="Picture 74" descr="cleveland bad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2925" y="3381375"/>
          <a:ext cx="676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</xdr:colOff>
      <xdr:row>0</xdr:row>
      <xdr:rowOff>76199</xdr:rowOff>
    </xdr:from>
    <xdr:to>
      <xdr:col>7</xdr:col>
      <xdr:colOff>380999</xdr:colOff>
      <xdr:row>2</xdr:row>
      <xdr:rowOff>104774</xdr:rowOff>
    </xdr:to>
    <xdr:pic>
      <xdr:nvPicPr>
        <xdr:cNvPr id="7" name="Picture 29" descr="600px-Flag_of_Northumberlan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76199"/>
          <a:ext cx="714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419099</xdr:colOff>
      <xdr:row>2</xdr:row>
      <xdr:rowOff>66675</xdr:rowOff>
    </xdr:from>
    <xdr:to>
      <xdr:col>9</xdr:col>
      <xdr:colOff>276224</xdr:colOff>
      <xdr:row>3</xdr:row>
      <xdr:rowOff>381000</xdr:rowOff>
    </xdr:to>
    <xdr:pic>
      <xdr:nvPicPr>
        <xdr:cNvPr id="4" name="Picture 7" descr="Badge (Jpeg)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4" y="48577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485776</xdr:colOff>
      <xdr:row>0</xdr:row>
      <xdr:rowOff>47625</xdr:rowOff>
    </xdr:from>
    <xdr:to>
      <xdr:col>18</xdr:col>
      <xdr:colOff>695326</xdr:colOff>
      <xdr:row>2</xdr:row>
      <xdr:rowOff>95250</xdr:rowOff>
    </xdr:to>
    <xdr:pic>
      <xdr:nvPicPr>
        <xdr:cNvPr id="5" name="Picture 33" descr="89a66f989251b02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62526" y="4762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314326</xdr:colOff>
      <xdr:row>2</xdr:row>
      <xdr:rowOff>200024</xdr:rowOff>
    </xdr:from>
    <xdr:to>
      <xdr:col>14</xdr:col>
      <xdr:colOff>329476</xdr:colOff>
      <xdr:row>4</xdr:row>
      <xdr:rowOff>28575</xdr:rowOff>
    </xdr:to>
    <xdr:pic>
      <xdr:nvPicPr>
        <xdr:cNvPr id="6" name="Picture 57" descr="north riding cc arm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43176" y="619124"/>
          <a:ext cx="720000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304800</xdr:colOff>
      <xdr:row>2</xdr:row>
      <xdr:rowOff>104775</xdr:rowOff>
    </xdr:from>
    <xdr:to>
      <xdr:col>17</xdr:col>
      <xdr:colOff>466725</xdr:colOff>
      <xdr:row>4</xdr:row>
      <xdr:rowOff>28575</xdr:rowOff>
    </xdr:to>
    <xdr:pic>
      <xdr:nvPicPr>
        <xdr:cNvPr id="9" name="Picture 74" descr="cleveland badg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67200" y="523875"/>
          <a:ext cx="676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66675</xdr:rowOff>
    </xdr:from>
    <xdr:to>
      <xdr:col>7</xdr:col>
      <xdr:colOff>390525</xdr:colOff>
      <xdr:row>2</xdr:row>
      <xdr:rowOff>95250</xdr:rowOff>
    </xdr:to>
    <xdr:pic>
      <xdr:nvPicPr>
        <xdr:cNvPr id="4" name="Picture 29" descr="600px-Flag_of_Northumberland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714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476250</xdr:colOff>
      <xdr:row>0</xdr:row>
      <xdr:rowOff>76200</xdr:rowOff>
    </xdr:from>
    <xdr:to>
      <xdr:col>18</xdr:col>
      <xdr:colOff>685800</xdr:colOff>
      <xdr:row>2</xdr:row>
      <xdr:rowOff>123825</xdr:rowOff>
    </xdr:to>
    <xdr:pic>
      <xdr:nvPicPr>
        <xdr:cNvPr id="5" name="Picture 33" descr="89a66f989251b02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0" y="76200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2</xdr:row>
      <xdr:rowOff>95250</xdr:rowOff>
    </xdr:from>
    <xdr:to>
      <xdr:col>9</xdr:col>
      <xdr:colOff>295275</xdr:colOff>
      <xdr:row>4</xdr:row>
      <xdr:rowOff>19050</xdr:rowOff>
    </xdr:to>
    <xdr:pic>
      <xdr:nvPicPr>
        <xdr:cNvPr id="6" name="Picture 7" descr="Badge (Jpeg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9625" y="514350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367575</xdr:colOff>
      <xdr:row>4</xdr:row>
      <xdr:rowOff>38101</xdr:rowOff>
    </xdr:to>
    <xdr:pic>
      <xdr:nvPicPr>
        <xdr:cNvPr id="9" name="Picture 57" descr="north riding cc arm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81275" y="628650"/>
          <a:ext cx="720000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295275</xdr:colOff>
      <xdr:row>2</xdr:row>
      <xdr:rowOff>114300</xdr:rowOff>
    </xdr:from>
    <xdr:to>
      <xdr:col>17</xdr:col>
      <xdr:colOff>457200</xdr:colOff>
      <xdr:row>4</xdr:row>
      <xdr:rowOff>38100</xdr:rowOff>
    </xdr:to>
    <xdr:pic>
      <xdr:nvPicPr>
        <xdr:cNvPr id="10" name="Picture 74" descr="cleveland badg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57675" y="533400"/>
          <a:ext cx="676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47625</xdr:rowOff>
    </xdr:from>
    <xdr:to>
      <xdr:col>7</xdr:col>
      <xdr:colOff>390525</xdr:colOff>
      <xdr:row>2</xdr:row>
      <xdr:rowOff>76200</xdr:rowOff>
    </xdr:to>
    <xdr:pic>
      <xdr:nvPicPr>
        <xdr:cNvPr id="4" name="Picture 29" descr="600px-Flag_of_Northumberlan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714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485775</xdr:colOff>
      <xdr:row>0</xdr:row>
      <xdr:rowOff>57150</xdr:rowOff>
    </xdr:from>
    <xdr:to>
      <xdr:col>18</xdr:col>
      <xdr:colOff>695325</xdr:colOff>
      <xdr:row>2</xdr:row>
      <xdr:rowOff>104775</xdr:rowOff>
    </xdr:to>
    <xdr:pic>
      <xdr:nvPicPr>
        <xdr:cNvPr id="5" name="Picture 33" descr="89a66f989251b02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2525" y="57150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428625</xdr:colOff>
      <xdr:row>2</xdr:row>
      <xdr:rowOff>66675</xdr:rowOff>
    </xdr:from>
    <xdr:to>
      <xdr:col>9</xdr:col>
      <xdr:colOff>285750</xdr:colOff>
      <xdr:row>3</xdr:row>
      <xdr:rowOff>381000</xdr:rowOff>
    </xdr:to>
    <xdr:pic>
      <xdr:nvPicPr>
        <xdr:cNvPr id="6" name="Picture 7" descr="Badge (Jpeg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48577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2</xdr:row>
      <xdr:rowOff>200025</xdr:rowOff>
    </xdr:from>
    <xdr:to>
      <xdr:col>14</xdr:col>
      <xdr:colOff>367575</xdr:colOff>
      <xdr:row>4</xdr:row>
      <xdr:rowOff>28576</xdr:rowOff>
    </xdr:to>
    <xdr:pic>
      <xdr:nvPicPr>
        <xdr:cNvPr id="9" name="Picture 57" descr="north riding cc arms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81275" y="619125"/>
          <a:ext cx="720000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304800</xdr:colOff>
      <xdr:row>2</xdr:row>
      <xdr:rowOff>104775</xdr:rowOff>
    </xdr:from>
    <xdr:to>
      <xdr:col>17</xdr:col>
      <xdr:colOff>466725</xdr:colOff>
      <xdr:row>4</xdr:row>
      <xdr:rowOff>28575</xdr:rowOff>
    </xdr:to>
    <xdr:pic>
      <xdr:nvPicPr>
        <xdr:cNvPr id="10" name="Picture 74" descr="cleveland badge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67200" y="523875"/>
          <a:ext cx="6762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28575</xdr:rowOff>
    </xdr:from>
    <xdr:to>
      <xdr:col>1</xdr:col>
      <xdr:colOff>571500</xdr:colOff>
      <xdr:row>5</xdr:row>
      <xdr:rowOff>76200</xdr:rowOff>
    </xdr:to>
    <xdr:pic>
      <xdr:nvPicPr>
        <xdr:cNvPr id="7" name="Picture 29" descr="600px-Flag_of_Northumberland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09575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981075</xdr:colOff>
      <xdr:row>1</xdr:row>
      <xdr:rowOff>180974</xdr:rowOff>
    </xdr:from>
    <xdr:to>
      <xdr:col>2</xdr:col>
      <xdr:colOff>180975</xdr:colOff>
      <xdr:row>5</xdr:row>
      <xdr:rowOff>133350</xdr:rowOff>
    </xdr:to>
    <xdr:pic>
      <xdr:nvPicPr>
        <xdr:cNvPr id="4" name="Picture 7" descr="Badge (Jpeg)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2075" y="371474"/>
          <a:ext cx="91440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1</xdr:row>
      <xdr:rowOff>171449</xdr:rowOff>
    </xdr:from>
    <xdr:to>
      <xdr:col>5</xdr:col>
      <xdr:colOff>266700</xdr:colOff>
      <xdr:row>5</xdr:row>
      <xdr:rowOff>114300</xdr:rowOff>
    </xdr:to>
    <xdr:pic>
      <xdr:nvPicPr>
        <xdr:cNvPr id="5" name="Picture 33" descr="89a66f989251b02e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0" y="361949"/>
          <a:ext cx="942975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209550</xdr:colOff>
      <xdr:row>2</xdr:row>
      <xdr:rowOff>9524</xdr:rowOff>
    </xdr:from>
    <xdr:to>
      <xdr:col>8</xdr:col>
      <xdr:colOff>180975</xdr:colOff>
      <xdr:row>5</xdr:row>
      <xdr:rowOff>123825</xdr:rowOff>
    </xdr:to>
    <xdr:pic>
      <xdr:nvPicPr>
        <xdr:cNvPr id="6" name="Picture 57" descr="north riding cc arms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0" y="390524"/>
          <a:ext cx="866775" cy="771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2</xdr:row>
      <xdr:rowOff>0</xdr:rowOff>
    </xdr:from>
    <xdr:to>
      <xdr:col>10</xdr:col>
      <xdr:colOff>533400</xdr:colOff>
      <xdr:row>5</xdr:row>
      <xdr:rowOff>180975</xdr:rowOff>
    </xdr:to>
    <xdr:pic>
      <xdr:nvPicPr>
        <xdr:cNvPr id="9" name="Picture 74" descr="cleveland badge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67325" y="381000"/>
          <a:ext cx="9429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47</xdr:row>
      <xdr:rowOff>152399</xdr:rowOff>
    </xdr:from>
    <xdr:to>
      <xdr:col>4</xdr:col>
      <xdr:colOff>28575</xdr:colOff>
      <xdr:row>49</xdr:row>
      <xdr:rowOff>180974</xdr:rowOff>
    </xdr:to>
    <xdr:pic>
      <xdr:nvPicPr>
        <xdr:cNvPr id="2" name="Picture 29" descr="600px-Flag_of_Northumberland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15239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49</xdr:row>
      <xdr:rowOff>0</xdr:rowOff>
    </xdr:from>
    <xdr:to>
      <xdr:col>6</xdr:col>
      <xdr:colOff>171450</xdr:colOff>
      <xdr:row>50</xdr:row>
      <xdr:rowOff>323850</xdr:rowOff>
    </xdr:to>
    <xdr:pic>
      <xdr:nvPicPr>
        <xdr:cNvPr id="3" name="Picture 7" descr="Badge (Jpeg)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19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295276</xdr:colOff>
      <xdr:row>47</xdr:row>
      <xdr:rowOff>171450</xdr:rowOff>
    </xdr:from>
    <xdr:to>
      <xdr:col>15</xdr:col>
      <xdr:colOff>47625</xdr:colOff>
      <xdr:row>50</xdr:row>
      <xdr:rowOff>9525</xdr:rowOff>
    </xdr:to>
    <xdr:pic>
      <xdr:nvPicPr>
        <xdr:cNvPr id="4" name="Picture 33" descr="89a66f989251b02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1" y="171450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314326</xdr:colOff>
      <xdr:row>50</xdr:row>
      <xdr:rowOff>190499</xdr:rowOff>
    </xdr:from>
    <xdr:to>
      <xdr:col>10</xdr:col>
      <xdr:colOff>276225</xdr:colOff>
      <xdr:row>51</xdr:row>
      <xdr:rowOff>104775</xdr:rowOff>
    </xdr:to>
    <xdr:pic>
      <xdr:nvPicPr>
        <xdr:cNvPr id="5" name="Picture 57" descr="north riding cc arm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819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333375</xdr:colOff>
      <xdr:row>49</xdr:row>
      <xdr:rowOff>28575</xdr:rowOff>
    </xdr:from>
    <xdr:to>
      <xdr:col>13</xdr:col>
      <xdr:colOff>285750</xdr:colOff>
      <xdr:row>50</xdr:row>
      <xdr:rowOff>342900</xdr:rowOff>
    </xdr:to>
    <xdr:pic>
      <xdr:nvPicPr>
        <xdr:cNvPr id="6" name="Picture 74" descr="cleveland badge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447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28574</xdr:colOff>
      <xdr:row>167</xdr:row>
      <xdr:rowOff>209549</xdr:rowOff>
    </xdr:from>
    <xdr:ext cx="666751" cy="447675"/>
    <xdr:pic>
      <xdr:nvPicPr>
        <xdr:cNvPr id="32" name="Picture 29" descr="600px-Flag_of_Northumberland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2350769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169</xdr:row>
      <xdr:rowOff>0</xdr:rowOff>
    </xdr:from>
    <xdr:ext cx="714375" cy="533400"/>
    <xdr:pic>
      <xdr:nvPicPr>
        <xdr:cNvPr id="33" name="Picture 7" descr="Badge (Jpeg)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19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285751</xdr:colOff>
      <xdr:row>168</xdr:row>
      <xdr:rowOff>0</xdr:rowOff>
    </xdr:from>
    <xdr:ext cx="647699" cy="466725"/>
    <xdr:pic>
      <xdr:nvPicPr>
        <xdr:cNvPr id="34" name="Picture 33" descr="89a66f989251b02e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6" y="23507700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170</xdr:row>
      <xdr:rowOff>190499</xdr:rowOff>
    </xdr:from>
    <xdr:ext cx="723899" cy="428626"/>
    <xdr:pic>
      <xdr:nvPicPr>
        <xdr:cNvPr id="35" name="Picture 57" descr="north riding cc arms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819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169</xdr:row>
      <xdr:rowOff>28575</xdr:rowOff>
    </xdr:from>
    <xdr:ext cx="714375" cy="523875"/>
    <xdr:pic>
      <xdr:nvPicPr>
        <xdr:cNvPr id="36" name="Picture 74" descr="cleveland badge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447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287</xdr:row>
      <xdr:rowOff>209549</xdr:rowOff>
    </xdr:from>
    <xdr:ext cx="666751" cy="447675"/>
    <xdr:pic>
      <xdr:nvPicPr>
        <xdr:cNvPr id="42" name="Picture 29" descr="600px-Flag_of_Northumberland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4680584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289</xdr:row>
      <xdr:rowOff>0</xdr:rowOff>
    </xdr:from>
    <xdr:ext cx="714375" cy="533400"/>
    <xdr:pic>
      <xdr:nvPicPr>
        <xdr:cNvPr id="43" name="Picture 7" descr="Badge (Jpeg)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19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290</xdr:row>
      <xdr:rowOff>190499</xdr:rowOff>
    </xdr:from>
    <xdr:ext cx="723899" cy="428626"/>
    <xdr:pic>
      <xdr:nvPicPr>
        <xdr:cNvPr id="45" name="Picture 57" descr="north riding cc arms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819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289</xdr:row>
      <xdr:rowOff>28575</xdr:rowOff>
    </xdr:from>
    <xdr:ext cx="714375" cy="523875"/>
    <xdr:pic>
      <xdr:nvPicPr>
        <xdr:cNvPr id="46" name="Picture 74" descr="cleveland badge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447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408</xdr:row>
      <xdr:rowOff>28574</xdr:rowOff>
    </xdr:from>
    <xdr:ext cx="666751" cy="447675"/>
    <xdr:pic>
      <xdr:nvPicPr>
        <xdr:cNvPr id="47" name="Picture 29" descr="600px-Flag_of_Northumberland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70132574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409</xdr:row>
      <xdr:rowOff>0</xdr:rowOff>
    </xdr:from>
    <xdr:ext cx="714375" cy="533400"/>
    <xdr:pic>
      <xdr:nvPicPr>
        <xdr:cNvPr id="48" name="Picture 7" descr="Badge (Jpeg)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23660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410</xdr:row>
      <xdr:rowOff>190499</xdr:rowOff>
    </xdr:from>
    <xdr:ext cx="723899" cy="428626"/>
    <xdr:pic>
      <xdr:nvPicPr>
        <xdr:cNvPr id="50" name="Picture 57" descr="north riding cc arms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24060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409</xdr:row>
      <xdr:rowOff>28575</xdr:rowOff>
    </xdr:from>
    <xdr:ext cx="714375" cy="523875"/>
    <xdr:pic>
      <xdr:nvPicPr>
        <xdr:cNvPr id="51" name="Picture 74" descr="cleveland badge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23688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528</xdr:row>
      <xdr:rowOff>19049</xdr:rowOff>
    </xdr:from>
    <xdr:ext cx="666751" cy="447675"/>
    <xdr:pic>
      <xdr:nvPicPr>
        <xdr:cNvPr id="72" name="Picture 29" descr="600px-Flag_of_Northumberland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9342119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529</xdr:row>
      <xdr:rowOff>0</xdr:rowOff>
    </xdr:from>
    <xdr:ext cx="714375" cy="533400"/>
    <xdr:pic>
      <xdr:nvPicPr>
        <xdr:cNvPr id="73" name="Picture 7" descr="Badge (Jpeg)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6901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530</xdr:row>
      <xdr:rowOff>190499</xdr:rowOff>
    </xdr:from>
    <xdr:ext cx="723899" cy="428626"/>
    <xdr:pic>
      <xdr:nvPicPr>
        <xdr:cNvPr id="75" name="Picture 57" descr="north riding cc arms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47301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529</xdr:row>
      <xdr:rowOff>28575</xdr:rowOff>
    </xdr:from>
    <xdr:ext cx="714375" cy="523875"/>
    <xdr:pic>
      <xdr:nvPicPr>
        <xdr:cNvPr id="76" name="Picture 74" descr="cleveland badge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46929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648</xdr:row>
      <xdr:rowOff>19049</xdr:rowOff>
    </xdr:from>
    <xdr:ext cx="666751" cy="447675"/>
    <xdr:pic>
      <xdr:nvPicPr>
        <xdr:cNvPr id="77" name="Picture 29" descr="600px-Flag_of_Northumberland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11671934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649</xdr:row>
      <xdr:rowOff>0</xdr:rowOff>
    </xdr:from>
    <xdr:ext cx="714375" cy="533400"/>
    <xdr:pic>
      <xdr:nvPicPr>
        <xdr:cNvPr id="78" name="Picture 7" descr="Badge (Jpeg)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70142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650</xdr:row>
      <xdr:rowOff>190499</xdr:rowOff>
    </xdr:from>
    <xdr:ext cx="723899" cy="428626"/>
    <xdr:pic>
      <xdr:nvPicPr>
        <xdr:cNvPr id="80" name="Picture 57" descr="north riding cc arms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70542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649</xdr:row>
      <xdr:rowOff>28575</xdr:rowOff>
    </xdr:from>
    <xdr:ext cx="714375" cy="523875"/>
    <xdr:pic>
      <xdr:nvPicPr>
        <xdr:cNvPr id="81" name="Picture 74" descr="cleveland badge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70170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768</xdr:row>
      <xdr:rowOff>38099</xdr:rowOff>
    </xdr:from>
    <xdr:ext cx="666751" cy="447675"/>
    <xdr:pic>
      <xdr:nvPicPr>
        <xdr:cNvPr id="82" name="Picture 29" descr="600px-Flag_of_Northumberland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140036549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769</xdr:row>
      <xdr:rowOff>0</xdr:rowOff>
    </xdr:from>
    <xdr:ext cx="714375" cy="533400"/>
    <xdr:pic>
      <xdr:nvPicPr>
        <xdr:cNvPr id="83" name="Picture 7" descr="Badge (Jpeg)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46901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770</xdr:row>
      <xdr:rowOff>190499</xdr:rowOff>
    </xdr:from>
    <xdr:ext cx="723899" cy="428626"/>
    <xdr:pic>
      <xdr:nvPicPr>
        <xdr:cNvPr id="85" name="Picture 57" descr="north riding cc arms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47301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769</xdr:row>
      <xdr:rowOff>28575</xdr:rowOff>
    </xdr:from>
    <xdr:ext cx="714375" cy="523875"/>
    <xdr:pic>
      <xdr:nvPicPr>
        <xdr:cNvPr id="86" name="Picture 74" descr="cleveland badge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46929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28574</xdr:colOff>
      <xdr:row>887</xdr:row>
      <xdr:rowOff>200024</xdr:rowOff>
    </xdr:from>
    <xdr:ext cx="666751" cy="447675"/>
    <xdr:pic>
      <xdr:nvPicPr>
        <xdr:cNvPr id="87" name="Picture 29" descr="600px-Flag_of_Northumberland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163287074"/>
          <a:ext cx="666751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161925</xdr:colOff>
      <xdr:row>889</xdr:row>
      <xdr:rowOff>0</xdr:rowOff>
    </xdr:from>
    <xdr:ext cx="714375" cy="533400"/>
    <xdr:pic>
      <xdr:nvPicPr>
        <xdr:cNvPr id="88" name="Picture 7" descr="Badge (Jpeg)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47875" y="70142100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314326</xdr:colOff>
      <xdr:row>890</xdr:row>
      <xdr:rowOff>190499</xdr:rowOff>
    </xdr:from>
    <xdr:ext cx="723899" cy="428626"/>
    <xdr:pic>
      <xdr:nvPicPr>
        <xdr:cNvPr id="90" name="Picture 57" descr="north riding cc arms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00426" y="70542149"/>
          <a:ext cx="723899" cy="428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333375</xdr:colOff>
      <xdr:row>889</xdr:row>
      <xdr:rowOff>28575</xdr:rowOff>
    </xdr:from>
    <xdr:ext cx="714375" cy="523875"/>
    <xdr:pic>
      <xdr:nvPicPr>
        <xdr:cNvPr id="91" name="Picture 74" descr="cleveland badge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00" y="70170675"/>
          <a:ext cx="714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285750</xdr:colOff>
      <xdr:row>288</xdr:row>
      <xdr:rowOff>19050</xdr:rowOff>
    </xdr:from>
    <xdr:ext cx="647699" cy="466725"/>
    <xdr:pic>
      <xdr:nvPicPr>
        <xdr:cNvPr id="92" name="Picture 91" descr="89a66f989251b02e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46824900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285750</xdr:colOff>
      <xdr:row>407</xdr:row>
      <xdr:rowOff>200025</xdr:rowOff>
    </xdr:from>
    <xdr:ext cx="647699" cy="466725"/>
    <xdr:pic>
      <xdr:nvPicPr>
        <xdr:cNvPr id="93" name="Picture 92" descr="89a66f989251b02e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70094475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295275</xdr:colOff>
      <xdr:row>528</xdr:row>
      <xdr:rowOff>9525</xdr:rowOff>
    </xdr:from>
    <xdr:ext cx="647699" cy="466725"/>
    <xdr:pic>
      <xdr:nvPicPr>
        <xdr:cNvPr id="94" name="Picture 93" descr="89a66f989251b02e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0" y="93411675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295275</xdr:colOff>
      <xdr:row>648</xdr:row>
      <xdr:rowOff>9525</xdr:rowOff>
    </xdr:from>
    <xdr:ext cx="647699" cy="466725"/>
    <xdr:pic>
      <xdr:nvPicPr>
        <xdr:cNvPr id="95" name="Picture 94" descr="89a66f989251b02e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0" y="116709825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285750</xdr:colOff>
      <xdr:row>768</xdr:row>
      <xdr:rowOff>9525</xdr:rowOff>
    </xdr:from>
    <xdr:ext cx="647699" cy="466725"/>
    <xdr:pic>
      <xdr:nvPicPr>
        <xdr:cNvPr id="96" name="Picture 95" descr="89a66f989251b02e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0225" y="140007975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295275</xdr:colOff>
      <xdr:row>888</xdr:row>
      <xdr:rowOff>9525</xdr:rowOff>
    </xdr:from>
    <xdr:ext cx="647699" cy="466725"/>
    <xdr:pic>
      <xdr:nvPicPr>
        <xdr:cNvPr id="97" name="Picture 96" descr="89a66f989251b02e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0" y="163306125"/>
          <a:ext cx="64769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66675</xdr:colOff>
      <xdr:row>2</xdr:row>
      <xdr:rowOff>104775</xdr:rowOff>
    </xdr:from>
    <xdr:ext cx="742950" cy="533400"/>
    <xdr:pic>
      <xdr:nvPicPr>
        <xdr:cNvPr id="118" name="Picture 29" descr="600px-Flag_of_Northumberland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187061475"/>
          <a:ext cx="742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161925</xdr:colOff>
      <xdr:row>2</xdr:row>
      <xdr:rowOff>85724</xdr:rowOff>
    </xdr:from>
    <xdr:ext cx="790575" cy="600075"/>
    <xdr:pic>
      <xdr:nvPicPr>
        <xdr:cNvPr id="119" name="Picture 7" descr="Badge (Jpeg)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0300" y="187042424"/>
          <a:ext cx="790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</xdr:colOff>
      <xdr:row>2</xdr:row>
      <xdr:rowOff>104775</xdr:rowOff>
    </xdr:from>
    <xdr:ext cx="828674" cy="533401"/>
    <xdr:pic>
      <xdr:nvPicPr>
        <xdr:cNvPr id="120" name="Picture 57" descr="north riding cc arms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52801" y="187061475"/>
          <a:ext cx="828674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180975</xdr:colOff>
      <xdr:row>2</xdr:row>
      <xdr:rowOff>104775</xdr:rowOff>
    </xdr:from>
    <xdr:ext cx="714375" cy="581025"/>
    <xdr:pic>
      <xdr:nvPicPr>
        <xdr:cNvPr id="121" name="Picture 74" descr="cleveland badge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95775" y="187061475"/>
          <a:ext cx="714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123825</xdr:colOff>
      <xdr:row>2</xdr:row>
      <xdr:rowOff>114300</xdr:rowOff>
    </xdr:from>
    <xdr:ext cx="685799" cy="542925"/>
    <xdr:pic>
      <xdr:nvPicPr>
        <xdr:cNvPr id="122" name="Picture 121" descr="89a66f989251b02e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81625" y="187071000"/>
          <a:ext cx="6857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3"/>
  <sheetViews>
    <sheetView workbookViewId="0">
      <selection activeCell="B1" sqref="B1"/>
    </sheetView>
  </sheetViews>
  <sheetFormatPr defaultRowHeight="15.75" x14ac:dyDescent="0.25"/>
  <cols>
    <col min="1" max="1" width="21.42578125" style="40" customWidth="1"/>
    <col min="2" max="2" width="44.42578125" style="40" customWidth="1"/>
    <col min="3" max="3" width="16.5703125" style="40" customWidth="1"/>
    <col min="4" max="4" width="9.140625" style="40"/>
    <col min="5" max="5" width="14.28515625" style="40" customWidth="1"/>
    <col min="6" max="6" width="24.42578125" style="40" customWidth="1"/>
    <col min="7" max="7" width="28.140625" style="40" customWidth="1"/>
    <col min="8" max="8" width="13.28515625" style="40" customWidth="1"/>
    <col min="9" max="9" width="14" style="40" hidden="1" customWidth="1"/>
    <col min="10" max="10" width="9.140625" style="40" hidden="1" customWidth="1"/>
    <col min="11" max="16384" width="9.140625" style="40"/>
  </cols>
  <sheetData>
    <row r="1" spans="1:14" x14ac:dyDescent="0.25">
      <c r="A1" s="40" t="s">
        <v>29</v>
      </c>
      <c r="B1" s="65" t="s">
        <v>80</v>
      </c>
    </row>
    <row r="2" spans="1:14" x14ac:dyDescent="0.25">
      <c r="A2" s="40" t="s">
        <v>30</v>
      </c>
      <c r="B2" s="65" t="s">
        <v>140</v>
      </c>
    </row>
    <row r="3" spans="1:14" x14ac:dyDescent="0.25">
      <c r="A3" s="40" t="s">
        <v>31</v>
      </c>
      <c r="B3" s="66">
        <v>43498</v>
      </c>
      <c r="C3" s="71" t="s">
        <v>35</v>
      </c>
      <c r="D3" s="71"/>
      <c r="E3" s="71"/>
      <c r="F3" s="71" t="s">
        <v>36</v>
      </c>
      <c r="G3" s="40" t="str">
        <f>CONCATENATE(TEXT(I3,"dddd")," ",Home!J3)</f>
        <v>Saturday 2nd February 2019</v>
      </c>
      <c r="H3" s="41"/>
      <c r="I3" s="63">
        <f>B3</f>
        <v>43498</v>
      </c>
      <c r="J3" s="64" t="str">
        <f>IF(B3="","",DAY(B3)&amp;IF(OR(DAY(B3)={1,2,3,21,22,23,31}),CHOOSE(1*RIGHT(DAY(B3),1),"st ","nd ","rd "),"th ")&amp;TEXT(B3,"mmmm yyyy"))</f>
        <v>2nd February 2019</v>
      </c>
      <c r="K3" s="41"/>
      <c r="L3" s="41"/>
      <c r="M3" s="41"/>
      <c r="N3" s="41"/>
    </row>
    <row r="4" spans="1:14" x14ac:dyDescent="0.25">
      <c r="A4" s="40" t="s">
        <v>32</v>
      </c>
      <c r="B4" s="40" t="s">
        <v>45</v>
      </c>
      <c r="C4" s="40" t="s">
        <v>28</v>
      </c>
      <c r="D4" s="40">
        <v>6</v>
      </c>
      <c r="E4" s="2" t="s">
        <v>40</v>
      </c>
      <c r="F4" s="73" t="s">
        <v>72</v>
      </c>
      <c r="G4" s="40" t="s">
        <v>42</v>
      </c>
      <c r="I4" s="74">
        <f>B3</f>
        <v>43498</v>
      </c>
    </row>
    <row r="5" spans="1:14" x14ac:dyDescent="0.25">
      <c r="B5" s="42" t="s">
        <v>48</v>
      </c>
      <c r="C5" s="40" t="s">
        <v>28</v>
      </c>
      <c r="D5" s="40">
        <v>6</v>
      </c>
      <c r="E5" s="2"/>
      <c r="F5" s="73" t="s">
        <v>73</v>
      </c>
      <c r="G5" s="40" t="s">
        <v>41</v>
      </c>
    </row>
    <row r="6" spans="1:14" x14ac:dyDescent="0.25">
      <c r="B6" s="40" t="s">
        <v>49</v>
      </c>
      <c r="C6" s="40" t="s">
        <v>28</v>
      </c>
      <c r="D6" s="40">
        <v>6</v>
      </c>
      <c r="E6" s="2"/>
      <c r="F6" s="65" t="s">
        <v>74</v>
      </c>
      <c r="G6" s="40" t="s">
        <v>46</v>
      </c>
    </row>
    <row r="7" spans="1:14" x14ac:dyDescent="0.25">
      <c r="B7" s="40" t="s">
        <v>50</v>
      </c>
      <c r="C7" s="40" t="s">
        <v>28</v>
      </c>
      <c r="D7" s="40">
        <v>6</v>
      </c>
      <c r="E7" s="2"/>
      <c r="F7" s="65" t="s">
        <v>75</v>
      </c>
      <c r="G7" s="40" t="s">
        <v>47</v>
      </c>
    </row>
    <row r="8" spans="1:14" x14ac:dyDescent="0.25">
      <c r="B8" s="40" t="s">
        <v>51</v>
      </c>
      <c r="C8" s="40" t="s">
        <v>28</v>
      </c>
      <c r="D8" s="40">
        <v>6</v>
      </c>
      <c r="E8" s="2"/>
      <c r="F8" s="65" t="s">
        <v>76</v>
      </c>
      <c r="G8" s="40" t="s">
        <v>55</v>
      </c>
    </row>
    <row r="9" spans="1:14" x14ac:dyDescent="0.25">
      <c r="B9" s="40" t="s">
        <v>52</v>
      </c>
      <c r="C9" s="40" t="s">
        <v>28</v>
      </c>
      <c r="D9" s="40">
        <v>6</v>
      </c>
      <c r="E9" s="2"/>
      <c r="F9" s="65"/>
      <c r="G9" s="40" t="s">
        <v>56</v>
      </c>
    </row>
    <row r="10" spans="1:14" x14ac:dyDescent="0.25">
      <c r="B10" s="40" t="s">
        <v>53</v>
      </c>
      <c r="C10" s="40" t="s">
        <v>28</v>
      </c>
      <c r="D10" s="40">
        <v>6</v>
      </c>
      <c r="E10" s="2"/>
      <c r="F10" s="2"/>
      <c r="G10" s="40" t="s">
        <v>57</v>
      </c>
    </row>
    <row r="11" spans="1:14" x14ac:dyDescent="0.25">
      <c r="B11" s="40" t="s">
        <v>54</v>
      </c>
      <c r="C11" s="40" t="s">
        <v>28</v>
      </c>
      <c r="D11" s="40">
        <v>6</v>
      </c>
      <c r="E11" s="2"/>
      <c r="F11" s="2"/>
      <c r="G11" s="40" t="s">
        <v>58</v>
      </c>
    </row>
    <row r="12" spans="1:14" x14ac:dyDescent="0.25">
      <c r="E12" s="2"/>
      <c r="F12" s="2"/>
      <c r="G12" s="40" t="s">
        <v>59</v>
      </c>
    </row>
    <row r="13" spans="1:14" x14ac:dyDescent="0.25">
      <c r="A13" s="45" t="s">
        <v>68</v>
      </c>
      <c r="E13" s="2"/>
      <c r="F13" s="2"/>
      <c r="G13" s="40" t="s">
        <v>60</v>
      </c>
    </row>
    <row r="14" spans="1:14" x14ac:dyDescent="0.25">
      <c r="A14" s="72" t="s">
        <v>69</v>
      </c>
    </row>
    <row r="15" spans="1:14" x14ac:dyDescent="0.25">
      <c r="A15" s="44" t="s">
        <v>37</v>
      </c>
    </row>
    <row r="16" spans="1:14" x14ac:dyDescent="0.25">
      <c r="A16" s="45" t="s">
        <v>38</v>
      </c>
      <c r="B16" s="45" t="s">
        <v>39</v>
      </c>
    </row>
    <row r="23" spans="1:1" x14ac:dyDescent="0.25">
      <c r="A23" s="40" t="s">
        <v>460</v>
      </c>
    </row>
  </sheetData>
  <sheetProtection password="CC45" sheet="1" objects="1" scenarios="1" selectLockedCells="1" autoFilter="0"/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47" r:id="rId4" name="CommandButton7">
          <controlPr autoLine="0" r:id="rId5">
            <anchor moveWithCells="1">
              <from>
                <xdr:col>5</xdr:col>
                <xdr:colOff>19050</xdr:colOff>
                <xdr:row>17</xdr:row>
                <xdr:rowOff>9525</xdr:rowOff>
              </from>
              <to>
                <xdr:col>6</xdr:col>
                <xdr:colOff>171450</xdr:colOff>
                <xdr:row>18</xdr:row>
                <xdr:rowOff>114300</xdr:rowOff>
              </to>
            </anchor>
          </controlPr>
        </control>
      </mc:Choice>
      <mc:Fallback>
        <control shapeId="10247" r:id="rId4" name="CommandButton7"/>
      </mc:Fallback>
    </mc:AlternateContent>
    <mc:AlternateContent xmlns:mc="http://schemas.openxmlformats.org/markup-compatibility/2006">
      <mc:Choice Requires="x14">
        <control shapeId="10246" r:id="rId6" name="CommandButton6">
          <controlPr autoLine="0" r:id="rId7">
            <anchor moveWithCells="1">
              <from>
                <xdr:col>5</xdr:col>
                <xdr:colOff>19050</xdr:colOff>
                <xdr:row>14</xdr:row>
                <xdr:rowOff>28575</xdr:rowOff>
              </from>
              <to>
                <xdr:col>6</xdr:col>
                <xdr:colOff>171450</xdr:colOff>
                <xdr:row>15</xdr:row>
                <xdr:rowOff>133350</xdr:rowOff>
              </to>
            </anchor>
          </controlPr>
        </control>
      </mc:Choice>
      <mc:Fallback>
        <control shapeId="10246" r:id="rId6" name="CommandButton6"/>
      </mc:Fallback>
    </mc:AlternateContent>
    <mc:AlternateContent xmlns:mc="http://schemas.openxmlformats.org/markup-compatibility/2006">
      <mc:Choice Requires="x14">
        <control shapeId="10245" r:id="rId8" name="CommandButton5">
          <controlPr autoLine="0" r:id="rId9">
            <anchor moveWithCells="1">
              <from>
                <xdr:col>7</xdr:col>
                <xdr:colOff>38100</xdr:colOff>
                <xdr:row>15</xdr:row>
                <xdr:rowOff>171450</xdr:rowOff>
              </from>
              <to>
                <xdr:col>11</xdr:col>
                <xdr:colOff>257175</xdr:colOff>
                <xdr:row>18</xdr:row>
                <xdr:rowOff>142875</xdr:rowOff>
              </to>
            </anchor>
          </controlPr>
        </control>
      </mc:Choice>
      <mc:Fallback>
        <control shapeId="10245" r:id="rId8" name="CommandButton5"/>
      </mc:Fallback>
    </mc:AlternateContent>
    <mc:AlternateContent xmlns:mc="http://schemas.openxmlformats.org/markup-compatibility/2006">
      <mc:Choice Requires="x14">
        <control shapeId="10244" r:id="rId10" name="CommandButton4">
          <controlPr autoLine="0" r:id="rId11">
            <anchor moveWithCells="1">
              <from>
                <xdr:col>7</xdr:col>
                <xdr:colOff>38100</xdr:colOff>
                <xdr:row>12</xdr:row>
                <xdr:rowOff>142875</xdr:rowOff>
              </from>
              <to>
                <xdr:col>11</xdr:col>
                <xdr:colOff>257175</xdr:colOff>
                <xdr:row>15</xdr:row>
                <xdr:rowOff>114300</xdr:rowOff>
              </to>
            </anchor>
          </controlPr>
        </control>
      </mc:Choice>
      <mc:Fallback>
        <control shapeId="10244" r:id="rId10" name="CommandButton4"/>
      </mc:Fallback>
    </mc:AlternateContent>
    <mc:AlternateContent xmlns:mc="http://schemas.openxmlformats.org/markup-compatibility/2006">
      <mc:Choice Requires="x14">
        <control shapeId="10243" r:id="rId12" name="CommandButton3">
          <controlPr autoLine="0" r:id="rId13">
            <anchor moveWithCells="1">
              <from>
                <xdr:col>7</xdr:col>
                <xdr:colOff>38100</xdr:colOff>
                <xdr:row>9</xdr:row>
                <xdr:rowOff>104775</xdr:rowOff>
              </from>
              <to>
                <xdr:col>11</xdr:col>
                <xdr:colOff>257175</xdr:colOff>
                <xdr:row>12</xdr:row>
                <xdr:rowOff>76200</xdr:rowOff>
              </to>
            </anchor>
          </controlPr>
        </control>
      </mc:Choice>
      <mc:Fallback>
        <control shapeId="10243" r:id="rId12" name="CommandButton3"/>
      </mc:Fallback>
    </mc:AlternateContent>
    <mc:AlternateContent xmlns:mc="http://schemas.openxmlformats.org/markup-compatibility/2006">
      <mc:Choice Requires="x14">
        <control shapeId="10242" r:id="rId14" name="CommandButton2">
          <controlPr autoLine="0" r:id="rId15">
            <anchor moveWithCells="1">
              <from>
                <xdr:col>7</xdr:col>
                <xdr:colOff>38100</xdr:colOff>
                <xdr:row>6</xdr:row>
                <xdr:rowOff>66675</xdr:rowOff>
              </from>
              <to>
                <xdr:col>11</xdr:col>
                <xdr:colOff>257175</xdr:colOff>
                <xdr:row>9</xdr:row>
                <xdr:rowOff>38100</xdr:rowOff>
              </to>
            </anchor>
          </controlPr>
        </control>
      </mc:Choice>
      <mc:Fallback>
        <control shapeId="10242" r:id="rId14" name="CommandButton2"/>
      </mc:Fallback>
    </mc:AlternateContent>
    <mc:AlternateContent xmlns:mc="http://schemas.openxmlformats.org/markup-compatibility/2006">
      <mc:Choice Requires="x14">
        <control shapeId="10241" r:id="rId16" name="CommandButton1">
          <controlPr autoLine="0" r:id="rId17">
            <anchor moveWithCells="1">
              <from>
                <xdr:col>7</xdr:col>
                <xdr:colOff>38100</xdr:colOff>
                <xdr:row>3</xdr:row>
                <xdr:rowOff>38100</xdr:rowOff>
              </from>
              <to>
                <xdr:col>11</xdr:col>
                <xdr:colOff>257175</xdr:colOff>
                <xdr:row>6</xdr:row>
                <xdr:rowOff>9525</xdr:rowOff>
              </to>
            </anchor>
          </controlPr>
        </control>
      </mc:Choice>
      <mc:Fallback>
        <control shapeId="10241" r:id="rId16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5" tint="-0.499984740745262"/>
  </sheetPr>
  <dimension ref="A1:AM316"/>
  <sheetViews>
    <sheetView showZeros="0" topLeftCell="G100" zoomScaleNormal="100" workbookViewId="0">
      <selection activeCell="H26" sqref="H26"/>
    </sheetView>
  </sheetViews>
  <sheetFormatPr defaultRowHeight="15" x14ac:dyDescent="0.25"/>
  <cols>
    <col min="1" max="1" width="9.140625" style="60" hidden="1" customWidth="1"/>
    <col min="2" max="2" width="7.42578125" style="60" hidden="1" customWidth="1"/>
    <col min="3" max="3" width="6.85546875" style="60" hidden="1" customWidth="1"/>
    <col min="4" max="4" width="9.140625" style="60" hidden="1" customWidth="1"/>
    <col min="5" max="5" width="6" style="60" hidden="1" customWidth="1"/>
    <col min="6" max="6" width="11.140625" style="60" hidden="1" customWidth="1"/>
    <col min="7" max="7" width="5.5703125" style="62" customWidth="1"/>
    <col min="8" max="8" width="6.7109375" style="62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60" customWidth="1"/>
    <col min="22" max="22" width="13.5703125" style="60" customWidth="1"/>
    <col min="23" max="23" width="13.7109375" style="60" customWidth="1"/>
    <col min="24" max="24" width="4.7109375" style="60" customWidth="1"/>
    <col min="25" max="25" width="23" style="60" customWidth="1"/>
    <col min="26" max="38" width="4.7109375" style="60" customWidth="1"/>
    <col min="39" max="39" width="9.140625" style="60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60" t="str">
        <f ca="1">CONCATENATE(W1,X1)</f>
        <v>Home!$B11</v>
      </c>
      <c r="W1" s="60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11</v>
      </c>
      <c r="Y1" t="str">
        <f ca="1">MID(CELL("Filename",A1),SEARCH("]",CELL("Filename",A1),1)+1,32)</f>
        <v>Senior_Girls</v>
      </c>
      <c r="AA1" s="128" t="str">
        <f ca="1">Y1</f>
        <v>Senior_Girls</v>
      </c>
      <c r="AB1" s="128"/>
      <c r="AC1" s="128"/>
      <c r="AD1" s="128"/>
      <c r="AE1" s="60" t="str">
        <f ca="1">CONCATENATE(Y1," ",Z1)</f>
        <v xml:space="preserve">Senior_Girls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60" t="str">
        <f ca="1">CONCATENATE(W2,X2)</f>
        <v>Home!$D11</v>
      </c>
      <c r="W2" s="60" t="s">
        <v>34</v>
      </c>
      <c r="X2" s="60">
        <f ca="1">X1</f>
        <v>11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60"/>
      <c r="B5" s="60"/>
      <c r="C5" s="60"/>
      <c r="D5" s="60"/>
      <c r="E5" s="60"/>
      <c r="F5" s="60"/>
      <c r="G5" s="68" t="str">
        <f ca="1">INDIRECT(V1)</f>
        <v>Senior Girls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62" t="s">
        <v>0</v>
      </c>
      <c r="H6" s="62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>
        <f ca="1">IF(O7=B6,COUNTIF(O7:O7,B6),"")</f>
        <v>1</v>
      </c>
      <c r="C7" s="1" t="str">
        <f ca="1">IF(O7=C6,COUNTIF(O7:O7,C6),"")</f>
        <v/>
      </c>
      <c r="D7" s="1" t="str">
        <f ca="1">IF(O7=D6,COUNTIF(O7:O7,D6),"")</f>
        <v/>
      </c>
      <c r="E7" s="1" t="str">
        <f ca="1">IF(O7=E6,COUNTIF(O7:O7,E6),"")</f>
        <v/>
      </c>
      <c r="F7" s="1" t="str">
        <f ca="1">IF(O7=F6,COUNTIF(O7:O7,F6),"")</f>
        <v/>
      </c>
      <c r="G7" s="62">
        <f t="shared" ref="G7:G70" si="0">IF(LEFT(S7,1)="D",0,AM7)</f>
        <v>1</v>
      </c>
      <c r="H7" s="7">
        <v>31</v>
      </c>
      <c r="I7" s="129" t="str">
        <f t="shared" ref="I7:I70" ca="1" si="1">IFERROR(VLOOKUP(H7,INDIRECT($AA$1),2,0),"")</f>
        <v>Olivia Mason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Cumbria</v>
      </c>
      <c r="P7" s="59"/>
      <c r="Q7" s="59"/>
      <c r="R7" s="59"/>
      <c r="S7" s="67">
        <v>16.11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 t="str">
        <f ca="1">IF(O8=B6,COUNTIF(O7:O8,B6),"")</f>
        <v/>
      </c>
      <c r="C8" s="1" t="str">
        <f ca="1">IF(O8=C6,COUNTIF(O7:O8,C6),"")</f>
        <v/>
      </c>
      <c r="D8" s="1" t="str">
        <f ca="1">IF(O8=D6,COUNTIF(O7:O8,D6),"")</f>
        <v/>
      </c>
      <c r="E8" s="1">
        <f ca="1">IF(O8=E6,COUNTIF(O7:O8,E6),"")</f>
        <v>1</v>
      </c>
      <c r="F8" s="1" t="str">
        <f ca="1">IF(O8=F6,COUNTIF(O7:O8,F6),"")</f>
        <v/>
      </c>
      <c r="G8" s="62">
        <f t="shared" si="0"/>
        <v>2</v>
      </c>
      <c r="H8" s="7">
        <v>81</v>
      </c>
      <c r="I8" s="129" t="str">
        <f t="shared" ca="1" si="1"/>
        <v>Olivia Haveron</v>
      </c>
      <c r="J8" s="129"/>
      <c r="K8" s="129"/>
      <c r="L8" s="129"/>
      <c r="M8" s="129"/>
      <c r="N8" s="129"/>
      <c r="O8" s="59" t="str">
        <f t="shared" ca="1" si="2"/>
        <v>North Yorkshire</v>
      </c>
      <c r="P8" s="59"/>
      <c r="Q8" s="59"/>
      <c r="R8" s="59"/>
      <c r="S8" s="67">
        <v>16.16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>
        <f ca="1">IF(O9=B6,COUNTIF(O7:O9,B6),"")</f>
        <v>2</v>
      </c>
      <c r="C9" s="1" t="str">
        <f ca="1">IF(O9=C6,COUNTIF(O7:O9,C6),"")</f>
        <v/>
      </c>
      <c r="D9" s="1" t="str">
        <f ca="1">IF(O9=D6,COUNTIF(O7:O9,D6),"")</f>
        <v/>
      </c>
      <c r="E9" s="1" t="str">
        <f ca="1">IF(O9=E6,COUNTIF(O7:O9,E6),"")</f>
        <v/>
      </c>
      <c r="F9" s="1" t="str">
        <f ca="1">IF(O9=F6,COUNTIF(O7:O9,F6),"")</f>
        <v/>
      </c>
      <c r="G9" s="62">
        <f t="shared" si="0"/>
        <v>3</v>
      </c>
      <c r="H9" s="7">
        <v>22</v>
      </c>
      <c r="I9" s="129" t="str">
        <f t="shared" ca="1" si="1"/>
        <v>Eve Pannone</v>
      </c>
      <c r="J9" s="129"/>
      <c r="K9" s="129"/>
      <c r="L9" s="129"/>
      <c r="M9" s="129"/>
      <c r="N9" s="129"/>
      <c r="O9" s="59" t="str">
        <f t="shared" ca="1" si="2"/>
        <v>Cumbria</v>
      </c>
      <c r="P9" s="59"/>
      <c r="Q9" s="59"/>
      <c r="R9" s="59"/>
      <c r="S9" s="67">
        <v>16.39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 t="str">
        <f ca="1">IF(O10=B6,COUNTIF(O7:O10,B6),"")</f>
        <v/>
      </c>
      <c r="C10" s="1" t="str">
        <f ca="1">IF(O10=C6,COUNTIF(O7:O10,C6),"")</f>
        <v/>
      </c>
      <c r="D10" s="1">
        <f ca="1">IF(O10=D6,COUNTIF(O7:O10,D6),"")</f>
        <v>1</v>
      </c>
      <c r="E10" s="1" t="str">
        <f ca="1">IF(O10=E6,COUNTIF(O7:O10,E6),"")</f>
        <v/>
      </c>
      <c r="F10" s="1" t="str">
        <f ca="1">IF(O10=F6,COUNTIF(O7:O10,F6),"")</f>
        <v/>
      </c>
      <c r="G10" s="62">
        <f t="shared" si="0"/>
        <v>4</v>
      </c>
      <c r="H10" s="7">
        <v>73</v>
      </c>
      <c r="I10" s="129" t="str">
        <f t="shared" ca="1" si="1"/>
        <v>Rhian Purves</v>
      </c>
      <c r="J10" s="129"/>
      <c r="K10" s="129"/>
      <c r="L10" s="129"/>
      <c r="M10" s="129"/>
      <c r="N10" s="129"/>
      <c r="O10" s="59" t="str">
        <f t="shared" ca="1" si="2"/>
        <v>Northumberland</v>
      </c>
      <c r="P10" s="59"/>
      <c r="Q10" s="59"/>
      <c r="R10" s="59"/>
      <c r="S10" s="67">
        <v>16.57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 t="str">
        <f ca="1">IF(O11=C6,COUNTIF(O7:O11,C6),"")</f>
        <v/>
      </c>
      <c r="D11" s="1" t="str">
        <f ca="1">IF(O11=D6,COUNTIF(O7:O11,D6),"")</f>
        <v/>
      </c>
      <c r="E11" s="1">
        <f ca="1">IF(O11=E6,COUNTIF(O7:O11,E6),"")</f>
        <v>2</v>
      </c>
      <c r="F11" s="1" t="str">
        <f ca="1">IF(O11=F6,COUNTIF(O7:O11,F6),"")</f>
        <v/>
      </c>
      <c r="G11" s="62">
        <f t="shared" si="0"/>
        <v>5</v>
      </c>
      <c r="H11" s="7">
        <v>82</v>
      </c>
      <c r="I11" s="129" t="str">
        <f t="shared" ca="1" si="1"/>
        <v>Anika Schwarze-Chintapatla</v>
      </c>
      <c r="J11" s="129"/>
      <c r="K11" s="129"/>
      <c r="L11" s="129"/>
      <c r="M11" s="129"/>
      <c r="N11" s="129"/>
      <c r="O11" s="59" t="str">
        <f t="shared" ca="1" si="2"/>
        <v>North Yorkshire</v>
      </c>
      <c r="P11" s="59"/>
      <c r="Q11" s="59"/>
      <c r="R11" s="59"/>
      <c r="S11" s="67">
        <v>17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>
        <f ca="1">IF(O12=C6,COUNTIF(O7:O12,C6),"")</f>
        <v>1</v>
      </c>
      <c r="D12" s="1" t="str">
        <f ca="1">IF(O12=D6,COUNTIF(O7:O12,D6),"")</f>
        <v/>
      </c>
      <c r="E12" s="1" t="str">
        <f ca="1">IF(O12=E6,COUNTIF(O7:O12,E6),"")</f>
        <v/>
      </c>
      <c r="F12" s="1" t="str">
        <f ca="1">IF(O12=F6,COUNTIF(O7:O12,F6),"")</f>
        <v/>
      </c>
      <c r="G12" s="62">
        <f t="shared" si="0"/>
        <v>6</v>
      </c>
      <c r="H12" s="7">
        <v>58</v>
      </c>
      <c r="I12" s="129" t="str">
        <f t="shared" ca="1" si="1"/>
        <v>Catherine Roberts</v>
      </c>
      <c r="J12" s="129"/>
      <c r="K12" s="129"/>
      <c r="L12" s="129"/>
      <c r="M12" s="129"/>
      <c r="N12" s="129"/>
      <c r="O12" s="59" t="str">
        <f t="shared" ca="1" si="2"/>
        <v>Durham</v>
      </c>
      <c r="P12" s="59"/>
      <c r="Q12" s="59"/>
      <c r="R12" s="59"/>
      <c r="S12" s="67">
        <v>17.059999999999999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 t="str">
        <f ca="1">IF(O13=B6,COUNTIF(O7:O13,B6),"")</f>
        <v/>
      </c>
      <c r="C13" s="1">
        <f ca="1">IF(O13=C6,COUNTIF(O7:O13,C6),"")</f>
        <v>2</v>
      </c>
      <c r="D13" s="1" t="str">
        <f ca="1">IF(O13=D6,COUNTIF(O7:O13,D6),"")</f>
        <v/>
      </c>
      <c r="E13" s="1" t="str">
        <f ca="1">IF(O13=E6,COUNTIF(O7:O13,E6),"")</f>
        <v/>
      </c>
      <c r="F13" s="1" t="str">
        <f ca="1">IF(O13=F6,COUNTIF(O7:O13,F6),"")</f>
        <v/>
      </c>
      <c r="G13" s="62">
        <f t="shared" si="0"/>
        <v>7</v>
      </c>
      <c r="H13" s="7">
        <v>42</v>
      </c>
      <c r="I13" s="129" t="str">
        <f t="shared" ca="1" si="1"/>
        <v>Eva Hardie</v>
      </c>
      <c r="J13" s="129"/>
      <c r="K13" s="129"/>
      <c r="L13" s="129"/>
      <c r="M13" s="129"/>
      <c r="N13" s="129"/>
      <c r="O13" s="59" t="str">
        <f t="shared" ca="1" si="2"/>
        <v>Durham</v>
      </c>
      <c r="P13" s="59"/>
      <c r="Q13" s="59"/>
      <c r="R13" s="59"/>
      <c r="S13" s="67">
        <v>17.170000000000002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 t="str">
        <f ca="1">IF(O14=B6,COUNTIF(O7:O14,B6),"")</f>
        <v/>
      </c>
      <c r="C14" s="1">
        <f ca="1">IF(O14=C6,COUNTIF(O7:O14,C6),"")</f>
        <v>3</v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62">
        <f t="shared" si="0"/>
        <v>8</v>
      </c>
      <c r="H14" s="7">
        <v>45</v>
      </c>
      <c r="I14" s="129" t="str">
        <f t="shared" ca="1" si="1"/>
        <v>Sophie Robson</v>
      </c>
      <c r="J14" s="129"/>
      <c r="K14" s="129"/>
      <c r="L14" s="129"/>
      <c r="M14" s="129"/>
      <c r="N14" s="129"/>
      <c r="O14" s="59" t="str">
        <f t="shared" ca="1" si="2"/>
        <v>Durham</v>
      </c>
      <c r="P14" s="59"/>
      <c r="Q14" s="59"/>
      <c r="R14" s="59"/>
      <c r="S14" s="67">
        <v>17.29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>
        <f ca="1">IF(O15=B6,COUNTIF(O7:O15,B6),"")</f>
        <v>3</v>
      </c>
      <c r="C15" s="1" t="str">
        <f ca="1">IF(O15=C6,COUNTIF(O7:O15,C6),"")</f>
        <v/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62">
        <f t="shared" si="0"/>
        <v>9</v>
      </c>
      <c r="H15" s="7">
        <v>30</v>
      </c>
      <c r="I15" s="129" t="str">
        <f t="shared" ca="1" si="1"/>
        <v>Rosie Woodhams</v>
      </c>
      <c r="J15" s="129"/>
      <c r="K15" s="129"/>
      <c r="L15" s="129"/>
      <c r="M15" s="129"/>
      <c r="N15" s="129"/>
      <c r="O15" s="59" t="str">
        <f t="shared" ca="1" si="2"/>
        <v>Cumbria</v>
      </c>
      <c r="P15" s="59"/>
      <c r="Q15" s="59"/>
      <c r="R15" s="59"/>
      <c r="S15" s="67">
        <v>17.36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 t="str">
        <f ca="1">IF(O16=B6,COUNTIF(O7:O16,B6),"")</f>
        <v/>
      </c>
      <c r="C16" s="1" t="str">
        <f ca="1">IF(O16=C6,COUNTIF(O7:O16,C6),"")</f>
        <v/>
      </c>
      <c r="D16" s="1">
        <f ca="1">IF(O16=D6,COUNTIF(O7:O16,D6),"")</f>
        <v>2</v>
      </c>
      <c r="E16" s="1" t="str">
        <f ca="1">IF(O16=E6,COUNTIF(O7:O16,E6),"")</f>
        <v/>
      </c>
      <c r="F16" s="1" t="str">
        <f ca="1">IF(O16=F6,COUNTIF(O7:O16,F6),"")</f>
        <v/>
      </c>
      <c r="G16" s="62">
        <f t="shared" si="0"/>
        <v>10</v>
      </c>
      <c r="H16" s="7">
        <v>74</v>
      </c>
      <c r="I16" s="129" t="str">
        <f t="shared" ca="1" si="1"/>
        <v>Chloe Wellings</v>
      </c>
      <c r="J16" s="129"/>
      <c r="K16" s="129"/>
      <c r="L16" s="129"/>
      <c r="M16" s="129"/>
      <c r="N16" s="129"/>
      <c r="O16" s="59" t="str">
        <f t="shared" ca="1" si="2"/>
        <v>Northumberland</v>
      </c>
      <c r="P16" s="59"/>
      <c r="Q16" s="59"/>
      <c r="R16" s="59"/>
      <c r="S16" s="67">
        <v>17.399999999999999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 t="str">
        <f ca="1">IF(O17=B6,COUNTIF(O7:O17,B6),"")</f>
        <v/>
      </c>
      <c r="C17" s="1" t="str">
        <f ca="1">IF(O17=C6,COUNTIF(O7:O17,C6),"")</f>
        <v/>
      </c>
      <c r="D17" s="1" t="str">
        <f ca="1">IF(O17=D6,COUNTIF(O7:O17,D6),"")</f>
        <v/>
      </c>
      <c r="E17" s="1">
        <f ca="1">IF(O17=E6,COUNTIF(O7:O17,E6),"")</f>
        <v>3</v>
      </c>
      <c r="F17" s="1" t="str">
        <f ca="1">IF(O17=F6,COUNTIF(O7:O17,F6),"")</f>
        <v/>
      </c>
      <c r="G17" s="62">
        <f t="shared" si="0"/>
        <v>11</v>
      </c>
      <c r="H17" s="7">
        <v>83</v>
      </c>
      <c r="I17" s="129" t="str">
        <f t="shared" ca="1" si="1"/>
        <v>Emily Jones</v>
      </c>
      <c r="J17" s="129"/>
      <c r="K17" s="129"/>
      <c r="L17" s="129"/>
      <c r="M17" s="129"/>
      <c r="N17" s="129"/>
      <c r="O17" s="59" t="str">
        <f t="shared" ca="1" si="2"/>
        <v>North Yorkshire</v>
      </c>
      <c r="P17" s="59"/>
      <c r="Q17" s="59"/>
      <c r="R17" s="59"/>
      <c r="S17" s="67">
        <v>17.45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 t="str">
        <f ca="1">IF(O18=C6,COUNTIF(O7:O18,C6),"")</f>
        <v/>
      </c>
      <c r="D18" s="1" t="str">
        <f ca="1">IF(O18=D6,COUNTIF(O7:O18,D6),"")</f>
        <v/>
      </c>
      <c r="E18" s="1">
        <f ca="1">IF(O18=E6,COUNTIF(O7:O18,E6),"")</f>
        <v>4</v>
      </c>
      <c r="F18" s="1" t="str">
        <f ca="1">IF(O18=F6,COUNTIF(O7:O18,F6),"")</f>
        <v/>
      </c>
      <c r="G18" s="62">
        <f t="shared" si="0"/>
        <v>12</v>
      </c>
      <c r="H18" s="7">
        <v>84</v>
      </c>
      <c r="I18" s="129" t="str">
        <f t="shared" ca="1" si="1"/>
        <v>Katie Atkinson</v>
      </c>
      <c r="J18" s="129"/>
      <c r="K18" s="129"/>
      <c r="L18" s="129"/>
      <c r="M18" s="129"/>
      <c r="N18" s="129"/>
      <c r="O18" s="59" t="str">
        <f t="shared" ca="1" si="2"/>
        <v>North Yorkshire</v>
      </c>
      <c r="P18" s="59"/>
      <c r="Q18" s="59"/>
      <c r="R18" s="59"/>
      <c r="S18" s="67">
        <v>17.52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>
        <f ca="1">IF(O19=C6,COUNTIF(O7:O19,C6),"")</f>
        <v>4</v>
      </c>
      <c r="D19" s="1" t="str">
        <f ca="1">IF(O19=D6,COUNTIF(O7:O19,D6),"")</f>
        <v/>
      </c>
      <c r="E19" s="1" t="str">
        <f ca="1">IF(O19=E6,COUNTIF(O7:O19,E6),"")</f>
        <v/>
      </c>
      <c r="F19" s="1" t="str">
        <f ca="1">IF(O19=F6,COUNTIF(O7:O19,F6),"")</f>
        <v/>
      </c>
      <c r="G19" s="62">
        <f t="shared" si="0"/>
        <v>13</v>
      </c>
      <c r="H19" s="7">
        <v>43</v>
      </c>
      <c r="I19" s="129" t="str">
        <f t="shared" ca="1" si="1"/>
        <v>Sarah Knight</v>
      </c>
      <c r="J19" s="129"/>
      <c r="K19" s="129"/>
      <c r="L19" s="129"/>
      <c r="M19" s="129"/>
      <c r="N19" s="129"/>
      <c r="O19" s="59" t="str">
        <f t="shared" ca="1" si="2"/>
        <v>Durham</v>
      </c>
      <c r="P19" s="59"/>
      <c r="Q19" s="59"/>
      <c r="R19" s="59"/>
      <c r="S19" s="67">
        <v>18.100000000000001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>
        <f ca="1">IF(O20=B6,COUNTIF(O7:O20,B6),"")</f>
        <v>4</v>
      </c>
      <c r="C20" s="1" t="str">
        <f ca="1">IF(O20=C6,COUNTIF(O7:O20,C6),"")</f>
        <v/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62">
        <f t="shared" si="0"/>
        <v>14</v>
      </c>
      <c r="H20" s="7">
        <v>24</v>
      </c>
      <c r="I20" s="129" t="str">
        <f t="shared" ca="1" si="1"/>
        <v>Olivia Graham</v>
      </c>
      <c r="J20" s="129"/>
      <c r="K20" s="129"/>
      <c r="L20" s="129"/>
      <c r="M20" s="129"/>
      <c r="N20" s="129"/>
      <c r="O20" s="59" t="str">
        <f t="shared" ca="1" si="2"/>
        <v>Cumbria</v>
      </c>
      <c r="P20" s="59"/>
      <c r="Q20" s="59"/>
      <c r="R20" s="59"/>
      <c r="S20" s="67">
        <v>18.2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 t="str">
        <f ca="1">IF(O21=B6,COUNTIF(O7:O21,B6),"")</f>
        <v/>
      </c>
      <c r="C21" s="1" t="str">
        <f ca="1">IF(O21=C6,COUNTIF(O7:O21,C6),"")</f>
        <v/>
      </c>
      <c r="D21" s="1" t="str">
        <f ca="1">IF(O21=D6,COUNTIF(O7:O21,D6),"")</f>
        <v/>
      </c>
      <c r="E21" s="1">
        <f ca="1">IF(O21=E6,COUNTIF(O7:O21,E6),"")</f>
        <v>5</v>
      </c>
      <c r="F21" s="1" t="str">
        <f ca="1">IF(O21=F6,COUNTIF(O7:O21,F6),"")</f>
        <v/>
      </c>
      <c r="G21" s="62">
        <f t="shared" si="0"/>
        <v>15</v>
      </c>
      <c r="H21" s="7">
        <v>89</v>
      </c>
      <c r="I21" s="129" t="str">
        <f t="shared" ca="1" si="1"/>
        <v>Eleanor Pegram</v>
      </c>
      <c r="J21" s="129"/>
      <c r="K21" s="129"/>
      <c r="L21" s="129"/>
      <c r="M21" s="129"/>
      <c r="N21" s="129"/>
      <c r="O21" s="59" t="str">
        <f t="shared" ca="1" si="2"/>
        <v>North Yorkshire</v>
      </c>
      <c r="P21" s="59"/>
      <c r="Q21" s="59"/>
      <c r="R21" s="59"/>
      <c r="S21" s="67">
        <v>18.23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 t="str">
        <f ca="1">IF(O22=D6,COUNTIF(O7:O22,D6),"")</f>
        <v/>
      </c>
      <c r="E22" s="1">
        <f ca="1">IF(O22=E6,COUNTIF(O7:O22,E6),"")</f>
        <v>6</v>
      </c>
      <c r="F22" s="1" t="str">
        <f ca="1">IF(O22=F6,COUNTIF(O7:O22,F6),"")</f>
        <v/>
      </c>
      <c r="G22" s="62">
        <f t="shared" si="0"/>
        <v>16</v>
      </c>
      <c r="H22" s="7">
        <v>88</v>
      </c>
      <c r="I22" s="129" t="str">
        <f t="shared" ca="1" si="1"/>
        <v>Marisa Allen</v>
      </c>
      <c r="J22" s="129"/>
      <c r="K22" s="129"/>
      <c r="L22" s="129"/>
      <c r="M22" s="129"/>
      <c r="N22" s="129"/>
      <c r="O22" s="59" t="str">
        <f t="shared" ca="1" si="2"/>
        <v>North Yorkshire</v>
      </c>
      <c r="P22" s="59"/>
      <c r="Q22" s="59"/>
      <c r="R22" s="59"/>
      <c r="S22" s="67">
        <v>18.29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 t="str">
        <f ca="1">IF(O23=D6,COUNTIF(O7:O23,D6),"")</f>
        <v/>
      </c>
      <c r="E23" s="1">
        <f ca="1">IF(O23=E6,COUNTIF(O7:O23,E6),"")</f>
        <v>7</v>
      </c>
      <c r="F23" s="1" t="str">
        <f ca="1">IF(O23=F6,COUNTIF(O7:O23,F6),"")</f>
        <v/>
      </c>
      <c r="G23" s="62">
        <f t="shared" si="0"/>
        <v>17</v>
      </c>
      <c r="H23" s="7">
        <v>86</v>
      </c>
      <c r="I23" s="129" t="str">
        <f t="shared" ca="1" si="1"/>
        <v>Phoebe Hall</v>
      </c>
      <c r="J23" s="129"/>
      <c r="K23" s="129"/>
      <c r="L23" s="129"/>
      <c r="M23" s="129"/>
      <c r="N23" s="129"/>
      <c r="O23" s="59" t="str">
        <f t="shared" ca="1" si="2"/>
        <v>North Yorkshire</v>
      </c>
      <c r="P23" s="59"/>
      <c r="Q23" s="59"/>
      <c r="R23" s="59"/>
      <c r="S23" s="67">
        <v>18.309999999999999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 t="str">
        <f ca="1">IF(O24=B6,COUNTIF(O7:O24,B6),"")</f>
        <v/>
      </c>
      <c r="C24" s="1">
        <f ca="1">IF(O24=C6,COUNTIF(O7:O24,C6),"")</f>
        <v>5</v>
      </c>
      <c r="D24" s="1" t="str">
        <f ca="1">IF(O24=D6,COUNTIF(O7:O24,D6),"")</f>
        <v/>
      </c>
      <c r="E24" s="1" t="str">
        <f ca="1">IF(O24=E6,COUNTIF(O7:O24,E6),"")</f>
        <v/>
      </c>
      <c r="F24" s="1" t="str">
        <f ca="1">IF(O24=F6,COUNTIF(O7:O24,F6),"")</f>
        <v/>
      </c>
      <c r="G24" s="62">
        <f t="shared" si="0"/>
        <v>18</v>
      </c>
      <c r="H24" s="7">
        <v>46</v>
      </c>
      <c r="I24" s="129" t="str">
        <f t="shared" ca="1" si="1"/>
        <v>Emily Jones</v>
      </c>
      <c r="J24" s="129"/>
      <c r="K24" s="129"/>
      <c r="L24" s="129"/>
      <c r="M24" s="129"/>
      <c r="N24" s="129"/>
      <c r="O24" s="59" t="str">
        <f t="shared" ca="1" si="2"/>
        <v>Durham</v>
      </c>
      <c r="P24" s="59"/>
      <c r="Q24" s="59"/>
      <c r="R24" s="59"/>
      <c r="S24" s="67">
        <v>18.309999999999999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>
        <f ca="1">IF(O25=B6,COUNTIF(O7:O25,B6),"")</f>
        <v>5</v>
      </c>
      <c r="C25" s="1" t="str">
        <f ca="1">IF(O25=C6,COUNTIF(O7:O25,C6),"")</f>
        <v/>
      </c>
      <c r="D25" s="1" t="str">
        <f ca="1">IF(O25=D6,COUNTIF(O7:O25,D6),"")</f>
        <v/>
      </c>
      <c r="E25" s="1" t="str">
        <f ca="1">IF(O25=E6,COUNTIF(O7:O25,E6),"")</f>
        <v/>
      </c>
      <c r="F25" s="1" t="str">
        <f ca="1">IF(O25=F6,COUNTIF(O7:O25,F6),"")</f>
        <v/>
      </c>
      <c r="G25" s="62">
        <f t="shared" si="0"/>
        <v>19</v>
      </c>
      <c r="H25" s="7">
        <v>23</v>
      </c>
      <c r="I25" s="129" t="str">
        <f t="shared" ca="1" si="1"/>
        <v>Molly Wren</v>
      </c>
      <c r="J25" s="129"/>
      <c r="K25" s="129"/>
      <c r="L25" s="129"/>
      <c r="M25" s="129"/>
      <c r="N25" s="129"/>
      <c r="O25" s="59" t="str">
        <f t="shared" ca="1" si="2"/>
        <v>Cumbria</v>
      </c>
      <c r="P25" s="59"/>
      <c r="Q25" s="59"/>
      <c r="R25" s="59"/>
      <c r="S25" s="67">
        <v>18.36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>
        <f ca="1">IF(O26=B6,COUNTIF(O7:O26,B6),"")</f>
        <v>6</v>
      </c>
      <c r="C26" s="1" t="str">
        <f ca="1">IF(O26=C6,COUNTIF(O7:O26,C6),"")</f>
        <v/>
      </c>
      <c r="D26" s="1" t="str">
        <f ca="1">IF(O26=D6,COUNTIF(O7:O26,D6),"")</f>
        <v/>
      </c>
      <c r="E26" s="1" t="str">
        <f ca="1">IF(O26=E6,COUNTIF(O7:O26,E6),"")</f>
        <v/>
      </c>
      <c r="F26" s="1" t="str">
        <f ca="1">IF(O26=F6,COUNTIF(O7:O26,F6),"")</f>
        <v/>
      </c>
      <c r="G26" s="62">
        <f t="shared" si="0"/>
        <v>20</v>
      </c>
      <c r="H26" s="7">
        <v>34</v>
      </c>
      <c r="I26" s="129" t="str">
        <f t="shared" ca="1" si="1"/>
        <v>Mia Easthope</v>
      </c>
      <c r="J26" s="129"/>
      <c r="K26" s="129"/>
      <c r="L26" s="129"/>
      <c r="M26" s="129"/>
      <c r="N26" s="129"/>
      <c r="O26" s="59" t="str">
        <f t="shared" ca="1" si="2"/>
        <v>Cumbria</v>
      </c>
      <c r="P26" s="59"/>
      <c r="Q26" s="59"/>
      <c r="R26" s="59"/>
      <c r="S26" s="67">
        <v>18.37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 t="str">
        <f ca="1">IF(O27=C6,COUNTIF(O7:O27,C6),"")</f>
        <v/>
      </c>
      <c r="D27" s="1" t="str">
        <f ca="1">IF(O27=D6,COUNTIF(O7:O27,D6),"")</f>
        <v/>
      </c>
      <c r="E27" s="1">
        <f ca="1">IF(O27=E6,COUNTIF(O7:O27,E6),"")</f>
        <v>8</v>
      </c>
      <c r="F27" s="1" t="str">
        <f ca="1">IF(O27=F6,COUNTIF(O7:O27,F6),"")</f>
        <v/>
      </c>
      <c r="G27" s="62">
        <f t="shared" si="0"/>
        <v>21</v>
      </c>
      <c r="H27" s="7">
        <v>85</v>
      </c>
      <c r="I27" s="129" t="str">
        <f t="shared" ca="1" si="1"/>
        <v>Rachael Smith</v>
      </c>
      <c r="J27" s="129"/>
      <c r="K27" s="129"/>
      <c r="L27" s="129"/>
      <c r="M27" s="129"/>
      <c r="N27" s="129"/>
      <c r="O27" s="59" t="str">
        <f t="shared" ca="1" si="2"/>
        <v>North Yorkshire</v>
      </c>
      <c r="P27" s="59"/>
      <c r="Q27" s="59"/>
      <c r="R27" s="59"/>
      <c r="S27" s="67">
        <v>18.510000000000002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>
        <f ca="1">IF(O28=A6,COUNTIF(O7:O28,A6),"")</f>
        <v>1</v>
      </c>
      <c r="B28" s="1" t="str">
        <f ca="1">IF(O28=B6,COUNTIF(O7:O28,B6),"")</f>
        <v/>
      </c>
      <c r="C28" s="1" t="str">
        <f ca="1">IF(O28=C6,COUNTIF(O7:O28,C6),"")</f>
        <v/>
      </c>
      <c r="D28" s="1" t="str">
        <f ca="1">IF(O28=D6,COUNTIF(O7:O28,D6),"")</f>
        <v/>
      </c>
      <c r="E28" s="1" t="str">
        <f ca="1">IF(O28=E6,COUNTIF(O7:O28,E6),"")</f>
        <v/>
      </c>
      <c r="F28" s="1" t="str">
        <f ca="1">IF(O28=F6,COUNTIF(O7:O28,F6),"")</f>
        <v/>
      </c>
      <c r="G28" s="62">
        <f t="shared" si="0"/>
        <v>22</v>
      </c>
      <c r="H28" s="7">
        <v>1</v>
      </c>
      <c r="I28" s="129" t="str">
        <f t="shared" ca="1" si="1"/>
        <v>Laura Havis</v>
      </c>
      <c r="J28" s="129"/>
      <c r="K28" s="129"/>
      <c r="L28" s="129"/>
      <c r="M28" s="129"/>
      <c r="N28" s="129"/>
      <c r="O28" s="59" t="str">
        <f t="shared" ca="1" si="2"/>
        <v>Cleveland</v>
      </c>
      <c r="P28" s="59"/>
      <c r="Q28" s="59"/>
      <c r="R28" s="59"/>
      <c r="S28" s="67">
        <v>18.59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 t="str">
        <f ca="1">IF(O29=C6,COUNTIF(O7:O29,C6),"")</f>
        <v/>
      </c>
      <c r="D29" s="1" t="str">
        <f ca="1">IF(O29=D6,COUNTIF(O7:O29,D6),"")</f>
        <v/>
      </c>
      <c r="E29" s="1">
        <f ca="1">IF(O29=E6,COUNTIF(O7:O29,E6),"")</f>
        <v>9</v>
      </c>
      <c r="F29" s="1" t="str">
        <f ca="1">IF(O29=F6,COUNTIF(O7:O29,F6),"")</f>
        <v/>
      </c>
      <c r="G29" s="62">
        <f t="shared" si="0"/>
        <v>23</v>
      </c>
      <c r="H29" s="7">
        <v>87</v>
      </c>
      <c r="I29" s="129" t="str">
        <f t="shared" ca="1" si="1"/>
        <v>Alice Miller</v>
      </c>
      <c r="J29" s="129"/>
      <c r="K29" s="129"/>
      <c r="L29" s="129"/>
      <c r="M29" s="129"/>
      <c r="N29" s="129"/>
      <c r="O29" s="59" t="str">
        <f t="shared" ca="1" si="2"/>
        <v>North Yorkshire</v>
      </c>
      <c r="P29" s="59"/>
      <c r="Q29" s="59"/>
      <c r="R29" s="59"/>
      <c r="S29" s="67">
        <v>19.05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 t="str">
        <f ca="1">IF(O30=B6,COUNTIF(O7:O30,B6),"")</f>
        <v/>
      </c>
      <c r="C30" s="1">
        <f ca="1">IF(O30=C6,COUNTIF(O7:O30,C6),"")</f>
        <v>6</v>
      </c>
      <c r="D30" s="1" t="str">
        <f ca="1">IF(O30=D6,COUNTIF(O7:O30,D6),"")</f>
        <v/>
      </c>
      <c r="E30" s="1" t="str">
        <f ca="1">IF(O30=E6,COUNTIF(O7:O30,E6),"")</f>
        <v/>
      </c>
      <c r="F30" s="1" t="str">
        <f ca="1">IF(O30=F6,COUNTIF(O7:O30,F6),"")</f>
        <v/>
      </c>
      <c r="G30" s="62">
        <f t="shared" si="0"/>
        <v>24</v>
      </c>
      <c r="H30" s="7">
        <v>49</v>
      </c>
      <c r="I30" s="129" t="str">
        <f t="shared" ca="1" si="1"/>
        <v>Eve Southern</v>
      </c>
      <c r="J30" s="129"/>
      <c r="K30" s="129"/>
      <c r="L30" s="129"/>
      <c r="M30" s="129"/>
      <c r="N30" s="129"/>
      <c r="O30" s="59" t="str">
        <f t="shared" ca="1" si="2"/>
        <v>Durham</v>
      </c>
      <c r="P30" s="59"/>
      <c r="Q30" s="59"/>
      <c r="R30" s="59"/>
      <c r="S30" s="67">
        <v>19.059999999999999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>
        <f ca="1">IF(O31=B6,COUNTIF(O7:O31,B6),"")</f>
        <v>7</v>
      </c>
      <c r="C31" s="1" t="str">
        <f ca="1">IF(O31=C6,COUNTIF(O7:O31,C6),"")</f>
        <v/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62">
        <f t="shared" si="0"/>
        <v>25</v>
      </c>
      <c r="H31" s="7">
        <v>25</v>
      </c>
      <c r="I31" s="129" t="str">
        <f t="shared" ca="1" si="1"/>
        <v>Amy Slattery</v>
      </c>
      <c r="J31" s="129"/>
      <c r="K31" s="129"/>
      <c r="L31" s="129"/>
      <c r="M31" s="129"/>
      <c r="N31" s="129"/>
      <c r="O31" s="59" t="str">
        <f t="shared" ca="1" si="2"/>
        <v>Cumbria</v>
      </c>
      <c r="P31" s="59"/>
      <c r="Q31" s="59"/>
      <c r="R31" s="59"/>
      <c r="S31" s="67">
        <v>19.07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>
        <f ca="1">IF(O32=B6,COUNTIF(O7:O32,B6),"")</f>
        <v>8</v>
      </c>
      <c r="C32" s="1" t="str">
        <f ca="1">IF(O32=C6,COUNTIF(O7:O32,C6),"")</f>
        <v/>
      </c>
      <c r="D32" s="1" t="str">
        <f ca="1">IF(O32=D6,COUNTIF(O7:O32,D6),"")</f>
        <v/>
      </c>
      <c r="E32" s="1" t="str">
        <f ca="1">IF(O32=E6,COUNTIF(O7:O32,E6),"")</f>
        <v/>
      </c>
      <c r="F32" s="1" t="str">
        <f ca="1">IF(O32=F6,COUNTIF(O7:O32,F6),"")</f>
        <v/>
      </c>
      <c r="G32" s="62">
        <f t="shared" si="0"/>
        <v>26</v>
      </c>
      <c r="H32" s="7">
        <v>32</v>
      </c>
      <c r="I32" s="129" t="str">
        <f t="shared" ca="1" si="1"/>
        <v>Miki Crossley</v>
      </c>
      <c r="J32" s="129"/>
      <c r="K32" s="129"/>
      <c r="L32" s="129"/>
      <c r="M32" s="129"/>
      <c r="N32" s="129"/>
      <c r="O32" s="59" t="str">
        <f t="shared" ca="1" si="2"/>
        <v>Cumbria</v>
      </c>
      <c r="P32" s="59"/>
      <c r="Q32" s="59"/>
      <c r="R32" s="59"/>
      <c r="S32" s="67">
        <v>19.12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 t="str">
        <f ca="1">IF(O33=B6,COUNTIF(O7:O33,B6),"")</f>
        <v/>
      </c>
      <c r="C33" s="1">
        <f ca="1">IF(O33=C6,COUNTIF(O7:O33,C6),"")</f>
        <v>7</v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62">
        <f t="shared" si="0"/>
        <v>27</v>
      </c>
      <c r="H33" s="7">
        <v>47</v>
      </c>
      <c r="I33" s="129" t="str">
        <f t="shared" ca="1" si="1"/>
        <v>Amy Baker</v>
      </c>
      <c r="J33" s="129"/>
      <c r="K33" s="129"/>
      <c r="L33" s="129"/>
      <c r="M33" s="129"/>
      <c r="N33" s="129"/>
      <c r="O33" s="59" t="str">
        <f t="shared" ca="1" si="2"/>
        <v>Durham</v>
      </c>
      <c r="P33" s="59"/>
      <c r="Q33" s="59"/>
      <c r="R33" s="59"/>
      <c r="S33" s="67">
        <v>19.2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>
        <f ca="1">IF(O34=C6,COUNTIF(O7:O34,C6),"")</f>
        <v>8</v>
      </c>
      <c r="D34" s="1" t="str">
        <f ca="1">IF(O34=D6,COUNTIF(O7:O34,D6),"")</f>
        <v/>
      </c>
      <c r="E34" s="1" t="str">
        <f ca="1">IF(O34=E6,COUNTIF(O7:O34,E6),"")</f>
        <v/>
      </c>
      <c r="F34" s="1" t="str">
        <f ca="1">IF(O34=F6,COUNTIF(O7:O34,F6),"")</f>
        <v/>
      </c>
      <c r="G34" s="62">
        <f t="shared" si="0"/>
        <v>28</v>
      </c>
      <c r="H34" s="7">
        <v>52</v>
      </c>
      <c r="I34" s="129" t="str">
        <f t="shared" ca="1" si="1"/>
        <v>Jessica Holman</v>
      </c>
      <c r="J34" s="129"/>
      <c r="K34" s="129"/>
      <c r="L34" s="129"/>
      <c r="M34" s="129"/>
      <c r="N34" s="129"/>
      <c r="O34" s="59" t="str">
        <f t="shared" ca="1" si="2"/>
        <v>Durham</v>
      </c>
      <c r="P34" s="59"/>
      <c r="Q34" s="59"/>
      <c r="R34" s="59"/>
      <c r="S34" s="67">
        <v>19.22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 t="str">
        <f ca="1">IF(O35=B6,COUNTIF(O7:O35,B6),"")</f>
        <v/>
      </c>
      <c r="C35" s="1" t="str">
        <f ca="1">IF(O35=C6,COUNTIF(O7:O35,C6),"")</f>
        <v/>
      </c>
      <c r="D35" s="1" t="str">
        <f ca="1">IF(O35=D6,COUNTIF(O7:O35,D6),"")</f>
        <v/>
      </c>
      <c r="E35" s="1">
        <f ca="1">IF(O35=E6,COUNTIF(O7:O35,E6),"")</f>
        <v>10</v>
      </c>
      <c r="F35" s="1" t="str">
        <f ca="1">IF(O35=F6,COUNTIF(O7:O35,F6),"")</f>
        <v/>
      </c>
      <c r="G35" s="62">
        <f t="shared" si="0"/>
        <v>29</v>
      </c>
      <c r="H35" s="7">
        <v>91</v>
      </c>
      <c r="I35" s="129" t="str">
        <f t="shared" ca="1" si="1"/>
        <v>Libby Rickard</v>
      </c>
      <c r="J35" s="129"/>
      <c r="K35" s="129"/>
      <c r="L35" s="129"/>
      <c r="M35" s="129"/>
      <c r="N35" s="129"/>
      <c r="O35" s="59" t="str">
        <f t="shared" ca="1" si="2"/>
        <v>North Yorkshire</v>
      </c>
      <c r="P35" s="59"/>
      <c r="Q35" s="59"/>
      <c r="R35" s="59"/>
      <c r="S35" s="67">
        <v>19.23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 t="str">
        <f ca="1">IF(O36=C6,COUNTIF(O7:O36,C6),"")</f>
        <v/>
      </c>
      <c r="D36" s="1">
        <f ca="1">IF(O36=D6,COUNTIF(O7:O36,D6),"")</f>
        <v>3</v>
      </c>
      <c r="E36" s="1" t="str">
        <f ca="1">IF(O36=E6,COUNTIF(O7:O36,E6),"")</f>
        <v/>
      </c>
      <c r="F36" s="1" t="str">
        <f ca="1">IF(O36=F6,COUNTIF(O7:O36,F6),"")</f>
        <v/>
      </c>
      <c r="G36" s="62">
        <f t="shared" si="0"/>
        <v>30</v>
      </c>
      <c r="H36" s="7">
        <v>63</v>
      </c>
      <c r="I36" s="129" t="str">
        <f t="shared" ca="1" si="1"/>
        <v>Kirsty Duffin</v>
      </c>
      <c r="J36" s="129"/>
      <c r="K36" s="129"/>
      <c r="L36" s="129"/>
      <c r="M36" s="129"/>
      <c r="N36" s="129"/>
      <c r="O36" s="59" t="str">
        <f t="shared" ca="1" si="2"/>
        <v>Northumberland</v>
      </c>
      <c r="P36" s="59"/>
      <c r="Q36" s="59"/>
      <c r="R36" s="59"/>
      <c r="S36" s="67">
        <v>19.27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>
        <f ca="1">IF(O37=B6,COUNTIF(O7:O37,B6),"")</f>
        <v>9</v>
      </c>
      <c r="C37" s="1" t="str">
        <f ca="1">IF(O37=C6,COUNTIF(O7:O37,C6),"")</f>
        <v/>
      </c>
      <c r="D37" s="1" t="str">
        <f ca="1">IF(O37=D6,COUNTIF(O7:O37,D6),"")</f>
        <v/>
      </c>
      <c r="E37" s="1" t="str">
        <f ca="1">IF(O37=E6,COUNTIF(O7:O37,E6),"")</f>
        <v/>
      </c>
      <c r="F37" s="1" t="str">
        <f ca="1">IF(O37=F6,COUNTIF(O7:O37,F6),"")</f>
        <v/>
      </c>
      <c r="G37" s="62">
        <f t="shared" si="0"/>
        <v>31</v>
      </c>
      <c r="H37" s="7">
        <v>27</v>
      </c>
      <c r="I37" s="129" t="str">
        <f t="shared" ca="1" si="1"/>
        <v>Bella Matarewicz</v>
      </c>
      <c r="J37" s="129"/>
      <c r="K37" s="129"/>
      <c r="L37" s="129"/>
      <c r="M37" s="129"/>
      <c r="N37" s="129"/>
      <c r="O37" s="59" t="str">
        <f t="shared" ca="1" si="2"/>
        <v>Cumbria</v>
      </c>
      <c r="P37" s="59"/>
      <c r="Q37" s="59"/>
      <c r="R37" s="59"/>
      <c r="S37" s="67">
        <v>19.45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>
        <f ca="1">IF(O38=B6,COUNTIF(O7:O38,B6),"")</f>
        <v>10</v>
      </c>
      <c r="C38" s="1" t="str">
        <f ca="1">IF(O38=C6,COUNTIF(O7:O38,C6),"")</f>
        <v/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62">
        <f t="shared" si="0"/>
        <v>32</v>
      </c>
      <c r="H38" s="7">
        <v>26</v>
      </c>
      <c r="I38" s="129" t="str">
        <f t="shared" ca="1" si="1"/>
        <v>Ruby Frankland</v>
      </c>
      <c r="J38" s="129"/>
      <c r="K38" s="129"/>
      <c r="L38" s="129"/>
      <c r="M38" s="129"/>
      <c r="N38" s="129"/>
      <c r="O38" s="59" t="str">
        <f t="shared" ca="1" si="2"/>
        <v>Cumbria</v>
      </c>
      <c r="P38" s="59"/>
      <c r="Q38" s="59"/>
      <c r="R38" s="59"/>
      <c r="S38" s="67">
        <v>19.52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 t="str">
        <f ca="1">IF(O39=B6,COUNTIF(O7:O39,B6),"")</f>
        <v/>
      </c>
      <c r="C39" s="1" t="str">
        <f ca="1">IF(O39=C6,COUNTIF(O7:O39,C6),"")</f>
        <v/>
      </c>
      <c r="D39" s="1">
        <f ca="1">IF(O39=D6,COUNTIF(O7:O39,D6),"")</f>
        <v>4</v>
      </c>
      <c r="E39" s="1" t="str">
        <f ca="1">IF(O39=E6,COUNTIF(O7:O39,E6),"")</f>
        <v/>
      </c>
      <c r="F39" s="1" t="str">
        <f ca="1">IF(O39=F6,COUNTIF(O7:O39,F6),"")</f>
        <v/>
      </c>
      <c r="G39" s="62">
        <f t="shared" si="0"/>
        <v>33</v>
      </c>
      <c r="H39" s="7">
        <v>69</v>
      </c>
      <c r="I39" s="129" t="str">
        <f t="shared" ca="1" si="1"/>
        <v>Kay Errington</v>
      </c>
      <c r="J39" s="129"/>
      <c r="K39" s="129"/>
      <c r="L39" s="129"/>
      <c r="M39" s="129"/>
      <c r="N39" s="129"/>
      <c r="O39" s="59" t="str">
        <f t="shared" ca="1" si="2"/>
        <v>Northumberland</v>
      </c>
      <c r="P39" s="59"/>
      <c r="Q39" s="59"/>
      <c r="R39" s="59"/>
      <c r="S39" s="67">
        <v>19.54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 t="str">
        <f ca="1">IF(O40=B6,COUNTIF(O7:O40,B6),"")</f>
        <v/>
      </c>
      <c r="C40" s="1">
        <f ca="1">IF(O40=C6,COUNTIF(O7:O40,C6),"")</f>
        <v>9</v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62">
        <f t="shared" si="0"/>
        <v>34</v>
      </c>
      <c r="H40" s="7">
        <v>48</v>
      </c>
      <c r="I40" s="129" t="str">
        <f t="shared" ca="1" si="1"/>
        <v>Eve Quinn</v>
      </c>
      <c r="J40" s="129"/>
      <c r="K40" s="129"/>
      <c r="L40" s="129"/>
      <c r="M40" s="129"/>
      <c r="N40" s="129"/>
      <c r="O40" s="59" t="str">
        <f t="shared" ca="1" si="2"/>
        <v>Durham</v>
      </c>
      <c r="P40" s="59"/>
      <c r="Q40" s="59"/>
      <c r="R40" s="59"/>
      <c r="S40" s="67">
        <v>20.059999999999999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 t="str">
        <f ca="1">IF(O41=C6,COUNTIF(O7:O41,C6),"")</f>
        <v/>
      </c>
      <c r="D41" s="1">
        <f ca="1">IF(O41=D6,COUNTIF(O7:O41,D6),"")</f>
        <v>5</v>
      </c>
      <c r="E41" s="1" t="str">
        <f ca="1">IF(O41=E6,COUNTIF(O7:O41,E6),"")</f>
        <v/>
      </c>
      <c r="F41" s="1" t="str">
        <f ca="1">IF(O41=F6,COUNTIF(O7:O41,F6),"")</f>
        <v/>
      </c>
      <c r="G41" s="62">
        <f t="shared" si="0"/>
        <v>35</v>
      </c>
      <c r="H41" s="7">
        <v>62</v>
      </c>
      <c r="I41" s="129" t="str">
        <f t="shared" ca="1" si="1"/>
        <v>Ella Duffield</v>
      </c>
      <c r="J41" s="129"/>
      <c r="K41" s="129"/>
      <c r="L41" s="129"/>
      <c r="M41" s="129"/>
      <c r="N41" s="129"/>
      <c r="O41" s="59" t="str">
        <f t="shared" ca="1" si="2"/>
        <v>Northumberland</v>
      </c>
      <c r="P41" s="59"/>
      <c r="Q41" s="59"/>
      <c r="R41" s="59"/>
      <c r="S41" s="67">
        <v>20.09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>
        <f ca="1">IF(O42=D6,COUNTIF(O7:O42,D6),"")</f>
        <v>6</v>
      </c>
      <c r="E42" s="1" t="str">
        <f ca="1">IF(O42=E6,COUNTIF(O7:O42,E6),"")</f>
        <v/>
      </c>
      <c r="F42" s="1" t="str">
        <f ca="1">IF(O42=F6,COUNTIF(O7:O42,F6),"")</f>
        <v/>
      </c>
      <c r="G42" s="62">
        <f t="shared" si="0"/>
        <v>36</v>
      </c>
      <c r="H42" s="7">
        <v>72</v>
      </c>
      <c r="I42" s="129" t="str">
        <f t="shared" ca="1" si="1"/>
        <v>Sophie Mutch</v>
      </c>
      <c r="J42" s="129"/>
      <c r="K42" s="129"/>
      <c r="L42" s="129"/>
      <c r="M42" s="129"/>
      <c r="N42" s="129"/>
      <c r="O42" s="59" t="str">
        <f t="shared" ca="1" si="2"/>
        <v>Northumberland</v>
      </c>
      <c r="P42" s="59"/>
      <c r="Q42" s="59"/>
      <c r="R42" s="59"/>
      <c r="S42" s="67">
        <v>20.3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 t="str">
        <f ca="1">IF(O43=C6,COUNTIF(O7:O43,C6),"")</f>
        <v/>
      </c>
      <c r="D43" s="1">
        <f ca="1">IF(O43=D6,COUNTIF(O7:O43,D6),"")</f>
        <v>7</v>
      </c>
      <c r="E43" s="1" t="str">
        <f ca="1">IF(O43=E6,COUNTIF(O7:O43,E6),"")</f>
        <v/>
      </c>
      <c r="F43" s="1" t="str">
        <f ca="1">IF(O43=F6,COUNTIF(O7:O43,F6),"")</f>
        <v/>
      </c>
      <c r="G43" s="62">
        <f t="shared" si="0"/>
        <v>37</v>
      </c>
      <c r="H43" s="7">
        <v>66</v>
      </c>
      <c r="I43" s="129" t="str">
        <f t="shared" ca="1" si="1"/>
        <v>Cara Winstanley Blight</v>
      </c>
      <c r="J43" s="129"/>
      <c r="K43" s="129"/>
      <c r="L43" s="129"/>
      <c r="M43" s="129"/>
      <c r="N43" s="129"/>
      <c r="O43" s="59" t="str">
        <f t="shared" ca="1" si="2"/>
        <v>Northumberland</v>
      </c>
      <c r="P43" s="59"/>
      <c r="Q43" s="59"/>
      <c r="R43" s="59"/>
      <c r="S43" s="67">
        <v>20.45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 t="str">
        <f ca="1">IF(O44=B6,COUNTIF(O7:O44,B6),"")</f>
        <v/>
      </c>
      <c r="C44" s="1">
        <f ca="1">IF(O44=C6,COUNTIF(O7:O44,C6),"")</f>
        <v>10</v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62">
        <f t="shared" si="0"/>
        <v>38</v>
      </c>
      <c r="H44" s="7">
        <v>51</v>
      </c>
      <c r="I44" s="129" t="str">
        <f t="shared" ca="1" si="1"/>
        <v>Hannah Holman</v>
      </c>
      <c r="J44" s="129"/>
      <c r="K44" s="129"/>
      <c r="L44" s="129"/>
      <c r="M44" s="129"/>
      <c r="N44" s="129"/>
      <c r="O44" s="59" t="str">
        <f t="shared" ca="1" si="2"/>
        <v>Durham</v>
      </c>
      <c r="P44" s="59"/>
      <c r="Q44" s="59"/>
      <c r="R44" s="59"/>
      <c r="S44" s="67">
        <v>20.55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>
        <f ca="1">IF(O45=C6,COUNTIF(O7:O45,C6),"")</f>
        <v>11</v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62">
        <f t="shared" si="0"/>
        <v>39</v>
      </c>
      <c r="H45" s="7">
        <v>50</v>
      </c>
      <c r="I45" s="129" t="str">
        <f t="shared" ca="1" si="1"/>
        <v xml:space="preserve">Ishbel Speirs </v>
      </c>
      <c r="J45" s="129"/>
      <c r="K45" s="129"/>
      <c r="L45" s="129"/>
      <c r="M45" s="129"/>
      <c r="N45" s="129"/>
      <c r="O45" s="59" t="str">
        <f t="shared" ca="1" si="2"/>
        <v>Durham</v>
      </c>
      <c r="P45" s="59"/>
      <c r="Q45" s="59"/>
      <c r="R45" s="59"/>
      <c r="S45" s="67">
        <v>20.59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 t="str">
        <f ca="1">IF(O46=B6,COUNTIF(O7:O46,B6),"")</f>
        <v/>
      </c>
      <c r="C46" s="1" t="str">
        <f ca="1">IF(O46=C6,COUNTIF(O7:O46,C6),"")</f>
        <v/>
      </c>
      <c r="D46" s="1">
        <f ca="1">IF(O46=D6,COUNTIF(O7:O46,D6),"")</f>
        <v>8</v>
      </c>
      <c r="E46" s="1" t="str">
        <f ca="1">IF(O46=E6,COUNTIF(O7:O46,E6),"")</f>
        <v/>
      </c>
      <c r="F46" s="1" t="str">
        <f ca="1">IF(O46=F6,COUNTIF(O7:O46,F6),"")</f>
        <v/>
      </c>
      <c r="G46" s="62">
        <f t="shared" si="0"/>
        <v>40</v>
      </c>
      <c r="H46" s="7">
        <v>68</v>
      </c>
      <c r="I46" s="129" t="str">
        <f t="shared" ca="1" si="1"/>
        <v>Aoife Devin</v>
      </c>
      <c r="J46" s="129"/>
      <c r="K46" s="129"/>
      <c r="L46" s="129"/>
      <c r="M46" s="129"/>
      <c r="N46" s="129"/>
      <c r="O46" s="59" t="str">
        <f t="shared" ca="1" si="2"/>
        <v>Northumberland</v>
      </c>
      <c r="P46" s="59"/>
      <c r="Q46" s="59"/>
      <c r="R46" s="59"/>
      <c r="S46" s="67">
        <v>21.01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 t="str">
        <f ca="1">IF(O47=B6,COUNTIF(O7:O47,B6),"")</f>
        <v/>
      </c>
      <c r="C47" s="1" t="str">
        <f ca="1">IF(O47=C6,COUNTIF(O7:O47,C6),"")</f>
        <v/>
      </c>
      <c r="D47" s="1">
        <f ca="1">IF(O47=D6,COUNTIF(O7:O47,D6),"")</f>
        <v>9</v>
      </c>
      <c r="E47" s="1" t="str">
        <f ca="1">IF(O47=E6,COUNTIF(O7:O47,E6),"")</f>
        <v/>
      </c>
      <c r="F47" s="1" t="str">
        <f ca="1">IF(O47=F6,COUNTIF(O7:O47,F6),"")</f>
        <v/>
      </c>
      <c r="G47" s="62">
        <f t="shared" si="0"/>
        <v>41</v>
      </c>
      <c r="H47" s="7">
        <v>67</v>
      </c>
      <c r="I47" s="129" t="str">
        <f t="shared" ca="1" si="1"/>
        <v>Beth Fraser</v>
      </c>
      <c r="J47" s="129"/>
      <c r="K47" s="129"/>
      <c r="L47" s="129"/>
      <c r="M47" s="129"/>
      <c r="N47" s="129"/>
      <c r="O47" s="59" t="str">
        <f t="shared" ca="1" si="2"/>
        <v>Northumberland</v>
      </c>
      <c r="P47" s="59"/>
      <c r="Q47" s="59"/>
      <c r="R47" s="59"/>
      <c r="S47" s="67">
        <v>21.04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11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62">
        <f t="shared" si="0"/>
        <v>42</v>
      </c>
      <c r="H48" s="7">
        <v>28</v>
      </c>
      <c r="I48" s="129" t="str">
        <f t="shared" ca="1" si="1"/>
        <v>Jodie Gillon</v>
      </c>
      <c r="J48" s="129"/>
      <c r="K48" s="129"/>
      <c r="L48" s="129"/>
      <c r="M48" s="129"/>
      <c r="N48" s="129"/>
      <c r="O48" s="59" t="str">
        <f t="shared" ca="1" si="2"/>
        <v>Cumbria</v>
      </c>
      <c r="P48" s="59"/>
      <c r="Q48" s="59"/>
      <c r="R48" s="59"/>
      <c r="S48" s="67">
        <v>21.08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>
        <f ca="1">IF(O49=B6,COUNTIF(O7:O49,B6),"")</f>
        <v>12</v>
      </c>
      <c r="C49" s="1" t="str">
        <f ca="1">IF(O49=C6,COUNTIF(O7:O49,C6),"")</f>
        <v/>
      </c>
      <c r="D49" s="1" t="str">
        <f ca="1">IF(O49=D6,COUNTIF(O7:O49,D6),"")</f>
        <v/>
      </c>
      <c r="E49" s="1" t="str">
        <f ca="1">IF(O49=E6,COUNTIF(O7:O49,E6),"")</f>
        <v/>
      </c>
      <c r="F49" s="1" t="str">
        <f ca="1">IF(O49=F6,COUNTIF(O7:O49,F6),"")</f>
        <v/>
      </c>
      <c r="G49" s="62">
        <f t="shared" si="0"/>
        <v>43</v>
      </c>
      <c r="H49" s="7">
        <v>33</v>
      </c>
      <c r="I49" s="129" t="str">
        <f t="shared" ca="1" si="1"/>
        <v>Tinky Crossley</v>
      </c>
      <c r="J49" s="129"/>
      <c r="K49" s="129"/>
      <c r="L49" s="129"/>
      <c r="M49" s="129"/>
      <c r="N49" s="129"/>
      <c r="O49" s="59" t="str">
        <f t="shared" ca="1" si="2"/>
        <v>Cumbria</v>
      </c>
      <c r="P49" s="59"/>
      <c r="Q49" s="59"/>
      <c r="R49" s="59"/>
      <c r="S49" s="67">
        <v>21.22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>
        <f ca="1">IF(O50=C6,COUNTIF(O7:O50,C6),"")</f>
        <v>12</v>
      </c>
      <c r="D50" s="1" t="str">
        <f ca="1">IF(O50=D6,COUNTIF(O7:O50,D6),"")</f>
        <v/>
      </c>
      <c r="E50" s="1" t="str">
        <f ca="1">IF(O50=E6,COUNTIF(O7:O50,E6),"")</f>
        <v/>
      </c>
      <c r="F50" s="1" t="str">
        <f ca="1">IF(O50=F6,COUNTIF(O7:O50,F6),"")</f>
        <v/>
      </c>
      <c r="G50" s="62">
        <f t="shared" si="0"/>
        <v>44</v>
      </c>
      <c r="H50" s="7">
        <v>54</v>
      </c>
      <c r="I50" s="129" t="str">
        <f t="shared" ca="1" si="1"/>
        <v>Laura Hopper</v>
      </c>
      <c r="J50" s="129"/>
      <c r="K50" s="129"/>
      <c r="L50" s="129"/>
      <c r="M50" s="129"/>
      <c r="N50" s="129"/>
      <c r="O50" s="59" t="str">
        <f t="shared" ca="1" si="2"/>
        <v>Durham</v>
      </c>
      <c r="P50" s="59"/>
      <c r="Q50" s="59"/>
      <c r="R50" s="59"/>
      <c r="S50" s="67">
        <v>22.19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 t="str">
        <f ca="1">IF(O51=A6,COUNTIF(O7:O51,A6),"")</f>
        <v/>
      </c>
      <c r="B51" s="1" t="str">
        <f ca="1">IF(O51=B6,COUNTIF(O7:O51,B6),"")</f>
        <v/>
      </c>
      <c r="C51" s="1">
        <f ca="1">IF(O51=C6,COUNTIF(O7:O51,C6),"")</f>
        <v>13</v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62">
        <f t="shared" si="0"/>
        <v>45</v>
      </c>
      <c r="H51" s="7">
        <v>57</v>
      </c>
      <c r="I51" s="129" t="str">
        <f t="shared" ca="1" si="1"/>
        <v>Hollie Louise Hymers</v>
      </c>
      <c r="J51" s="129"/>
      <c r="K51" s="129"/>
      <c r="L51" s="129"/>
      <c r="M51" s="129"/>
      <c r="N51" s="129"/>
      <c r="O51" s="59" t="str">
        <f t="shared" ca="1" si="2"/>
        <v>Durham</v>
      </c>
      <c r="P51" s="59"/>
      <c r="Q51" s="59"/>
      <c r="R51" s="59"/>
      <c r="S51" s="67">
        <v>22.33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 t="str">
        <f ca="1">IF(O52=B6,COUNTIF(O7:O52,B6),"")</f>
        <v/>
      </c>
      <c r="C52" s="1" t="str">
        <f ca="1">IF(O52=C6,COUNTIF(O7:O52,C6),"")</f>
        <v/>
      </c>
      <c r="D52" s="1">
        <f ca="1">IF(O52=D6,COUNTIF(O7:O52,D6),"")</f>
        <v>10</v>
      </c>
      <c r="E52" s="1" t="str">
        <f ca="1">IF(O52=E6,COUNTIF(O7:O52,E6),"")</f>
        <v/>
      </c>
      <c r="F52" s="1" t="str">
        <f ca="1">IF(O52=F6,COUNTIF(O7:O52,F6),"")</f>
        <v/>
      </c>
      <c r="G52" s="62">
        <f t="shared" si="0"/>
        <v>46</v>
      </c>
      <c r="H52" s="7">
        <v>70</v>
      </c>
      <c r="I52" s="129" t="str">
        <f t="shared" ca="1" si="1"/>
        <v>Joanna Macfarlane</v>
      </c>
      <c r="J52" s="129"/>
      <c r="K52" s="129"/>
      <c r="L52" s="129"/>
      <c r="M52" s="129"/>
      <c r="N52" s="129"/>
      <c r="O52" s="59" t="str">
        <f t="shared" ca="1" si="2"/>
        <v>Northumberland</v>
      </c>
      <c r="P52" s="59"/>
      <c r="Q52" s="59"/>
      <c r="R52" s="59"/>
      <c r="S52" s="67">
        <v>23.29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>
        <f ca="1">IF(O53=C6,COUNTIF(O7:O53,C6),"")</f>
        <v>14</v>
      </c>
      <c r="D53" s="1" t="str">
        <f ca="1">IF(O53=D6,COUNTIF(O7:O53,D6),"")</f>
        <v/>
      </c>
      <c r="E53" s="1" t="str">
        <f ca="1">IF(O53=E6,COUNTIF(O7:O53,E6),"")</f>
        <v/>
      </c>
      <c r="F53" s="1" t="str">
        <f ca="1">IF(O53=F6,COUNTIF(O7:O53,F6),"")</f>
        <v/>
      </c>
      <c r="G53" s="62">
        <f t="shared" si="0"/>
        <v>47</v>
      </c>
      <c r="H53" s="7">
        <v>55</v>
      </c>
      <c r="I53" s="129" t="str">
        <f t="shared" ca="1" si="1"/>
        <v>Sophie Emmerson</v>
      </c>
      <c r="J53" s="129"/>
      <c r="K53" s="129"/>
      <c r="L53" s="129"/>
      <c r="M53" s="129"/>
      <c r="N53" s="129"/>
      <c r="O53" s="59" t="str">
        <f t="shared" ca="1" si="2"/>
        <v>Durham</v>
      </c>
      <c r="P53" s="59"/>
      <c r="Q53" s="59"/>
      <c r="R53" s="59"/>
      <c r="S53" s="67">
        <v>23.33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 t="str">
        <f ca="1">IF(O54=C6,COUNTIF(O7:O54,C6),"")</f>
        <v/>
      </c>
      <c r="D54" s="1">
        <f ca="1">IF(O54=D6,COUNTIF(O7:O54,D6),"")</f>
        <v>11</v>
      </c>
      <c r="E54" s="1" t="str">
        <f ca="1">IF(O54=E6,COUNTIF(O7:O54,E6),"")</f>
        <v/>
      </c>
      <c r="F54" s="1" t="str">
        <f ca="1">IF(O54=F6,COUNTIF(O7:O54,F6),"")</f>
        <v/>
      </c>
      <c r="G54" s="62">
        <f t="shared" si="0"/>
        <v>48</v>
      </c>
      <c r="H54" s="7">
        <v>71</v>
      </c>
      <c r="I54" s="129" t="str">
        <f t="shared" ca="1" si="1"/>
        <v>Zoe Trespaderne</v>
      </c>
      <c r="J54" s="129"/>
      <c r="K54" s="129"/>
      <c r="L54" s="129"/>
      <c r="M54" s="129"/>
      <c r="N54" s="129"/>
      <c r="O54" s="59" t="str">
        <f t="shared" ca="1" si="2"/>
        <v>Northumberland</v>
      </c>
      <c r="P54" s="59"/>
      <c r="Q54" s="59"/>
      <c r="R54" s="59"/>
      <c r="S54" s="67">
        <v>24.31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>
        <f ca="1">IF(O55=A6,COUNTIF(O7:O55,A6),"")</f>
        <v>2</v>
      </c>
      <c r="B55" s="1" t="str">
        <f ca="1">IF(O55=B6,COUNTIF(O7:O55,B6),"")</f>
        <v/>
      </c>
      <c r="C55" s="1" t="str">
        <f ca="1">IF(O55=C6,COUNTIF(O7:O55,C6),"")</f>
        <v/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62">
        <f t="shared" si="0"/>
        <v>49</v>
      </c>
      <c r="H55" s="7">
        <v>2</v>
      </c>
      <c r="I55" s="129" t="str">
        <f t="shared" ca="1" si="1"/>
        <v>Amy Farrow</v>
      </c>
      <c r="J55" s="129"/>
      <c r="K55" s="129"/>
      <c r="L55" s="129"/>
      <c r="M55" s="129"/>
      <c r="N55" s="129"/>
      <c r="O55" s="59" t="str">
        <f t="shared" ca="1" si="2"/>
        <v>Cleveland</v>
      </c>
      <c r="P55" s="59"/>
      <c r="Q55" s="59"/>
      <c r="R55" s="59"/>
      <c r="S55" s="67">
        <v>24.46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 t="str">
        <f ca="1">IF(O56=B6,COUNTIF(O7:O56,B6),"")</f>
        <v/>
      </c>
      <c r="C56" s="1" t="str">
        <f ca="1">IF(O56=C6,COUNTIF(O7:O56,C6),"")</f>
        <v/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62">
        <f t="shared" si="0"/>
        <v>50</v>
      </c>
      <c r="H56" s="7"/>
      <c r="I56" s="129" t="str">
        <f t="shared" ca="1" si="1"/>
        <v/>
      </c>
      <c r="J56" s="129"/>
      <c r="K56" s="129"/>
      <c r="L56" s="129"/>
      <c r="M56" s="129"/>
      <c r="N56" s="129"/>
      <c r="O56" s="59" t="str">
        <f t="shared" ca="1" si="2"/>
        <v/>
      </c>
      <c r="P56" s="59"/>
      <c r="Q56" s="59"/>
      <c r="R56" s="59"/>
      <c r="S56" s="67"/>
      <c r="T56" s="6">
        <f t="shared" si="3"/>
        <v>0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 t="str">
        <f ca="1">IF(O57=C6,COUNTIF(O7:O57,C6),"")</f>
        <v/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62">
        <f t="shared" si="0"/>
        <v>51</v>
      </c>
      <c r="H57" s="7"/>
      <c r="I57" s="129" t="str">
        <f t="shared" ca="1" si="1"/>
        <v/>
      </c>
      <c r="J57" s="129"/>
      <c r="K57" s="129"/>
      <c r="L57" s="129"/>
      <c r="M57" s="129"/>
      <c r="N57" s="129"/>
      <c r="O57" s="59" t="str">
        <f t="shared" ca="1" si="2"/>
        <v/>
      </c>
      <c r="P57" s="59"/>
      <c r="Q57" s="59"/>
      <c r="R57" s="59"/>
      <c r="S57" s="67"/>
      <c r="T57" s="6">
        <f t="shared" si="3"/>
        <v>0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 t="str">
        <f ca="1">IF(O58=C6,COUNTIF(O7:O58,C6),"")</f>
        <v/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62">
        <f t="shared" si="0"/>
        <v>52</v>
      </c>
      <c r="H58" s="7"/>
      <c r="I58" s="129" t="str">
        <f t="shared" ca="1" si="1"/>
        <v/>
      </c>
      <c r="J58" s="129"/>
      <c r="K58" s="129"/>
      <c r="L58" s="129"/>
      <c r="M58" s="129"/>
      <c r="N58" s="129"/>
      <c r="O58" s="59" t="str">
        <f t="shared" ca="1" si="2"/>
        <v/>
      </c>
      <c r="P58" s="59"/>
      <c r="Q58" s="59"/>
      <c r="R58" s="59"/>
      <c r="S58" s="67"/>
      <c r="T58" s="6">
        <f t="shared" si="3"/>
        <v>0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 t="str">
        <f ca="1">IF(O59=B6,COUNTIF(O7:O59,B6),"")</f>
        <v/>
      </c>
      <c r="C59" s="1" t="str">
        <f ca="1">IF(O59=C6,COUNTIF(O7:O59,C6),"")</f>
        <v/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62">
        <f t="shared" si="0"/>
        <v>53</v>
      </c>
      <c r="H59" s="7"/>
      <c r="I59" s="129" t="str">
        <f t="shared" ca="1" si="1"/>
        <v/>
      </c>
      <c r="J59" s="129"/>
      <c r="K59" s="129"/>
      <c r="L59" s="129"/>
      <c r="M59" s="129"/>
      <c r="N59" s="129"/>
      <c r="O59" s="59" t="str">
        <f t="shared" ca="1" si="2"/>
        <v/>
      </c>
      <c r="P59" s="59"/>
      <c r="Q59" s="59"/>
      <c r="R59" s="59"/>
      <c r="S59" s="67"/>
      <c r="T59" s="6">
        <f t="shared" si="3"/>
        <v>0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 t="str">
        <f ca="1">IF(O60=B6,COUNTIF(O7:O60,B6),"")</f>
        <v/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62">
        <f t="shared" si="0"/>
        <v>54</v>
      </c>
      <c r="H60" s="7"/>
      <c r="I60" s="129" t="str">
        <f t="shared" ca="1" si="1"/>
        <v/>
      </c>
      <c r="J60" s="129"/>
      <c r="K60" s="129"/>
      <c r="L60" s="129"/>
      <c r="M60" s="129"/>
      <c r="N60" s="129"/>
      <c r="O60" s="59" t="str">
        <f t="shared" ca="1" si="2"/>
        <v/>
      </c>
      <c r="P60" s="59"/>
      <c r="Q60" s="59"/>
      <c r="R60" s="59"/>
      <c r="S60" s="67"/>
      <c r="T60" s="6">
        <f t="shared" si="3"/>
        <v>0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 t="str">
        <f ca="1">IF(O61=C6,COUNTIF(O7:O61,C6),"")</f>
        <v/>
      </c>
      <c r="D61" s="1" t="str">
        <f ca="1">IF(O61=D6,COUNTIF(O7:O61,D6),"")</f>
        <v/>
      </c>
      <c r="E61" s="1" t="str">
        <f ca="1">IF(O61=E6,COUNTIF(O7:O61,E6),"")</f>
        <v/>
      </c>
      <c r="F61" s="1" t="str">
        <f ca="1">IF(O61=F6,COUNTIF(O7:O61,F6),"")</f>
        <v/>
      </c>
      <c r="G61" s="62">
        <f t="shared" si="0"/>
        <v>55</v>
      </c>
      <c r="H61" s="7"/>
      <c r="I61" s="129" t="str">
        <f t="shared" ca="1" si="1"/>
        <v/>
      </c>
      <c r="J61" s="129"/>
      <c r="K61" s="129"/>
      <c r="L61" s="129"/>
      <c r="M61" s="129"/>
      <c r="N61" s="129"/>
      <c r="O61" s="59" t="str">
        <f t="shared" ca="1" si="2"/>
        <v/>
      </c>
      <c r="P61" s="59"/>
      <c r="Q61" s="59"/>
      <c r="R61" s="59"/>
      <c r="S61" s="67"/>
      <c r="T61" s="6">
        <f t="shared" si="3"/>
        <v>0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 t="str">
        <f ca="1">IF(O62=B6,COUNTIF(O7:O62,B6),"")</f>
        <v/>
      </c>
      <c r="C62" s="1" t="str">
        <f ca="1">IF(O62=C6,COUNTIF(O7:O62,C6),"")</f>
        <v/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62">
        <f t="shared" si="0"/>
        <v>56</v>
      </c>
      <c r="H62" s="7"/>
      <c r="I62" s="129" t="str">
        <f t="shared" ca="1" si="1"/>
        <v/>
      </c>
      <c r="J62" s="129"/>
      <c r="K62" s="129"/>
      <c r="L62" s="129"/>
      <c r="M62" s="129"/>
      <c r="N62" s="129"/>
      <c r="O62" s="59" t="str">
        <f t="shared" ca="1" si="2"/>
        <v/>
      </c>
      <c r="P62" s="59"/>
      <c r="Q62" s="59"/>
      <c r="R62" s="59"/>
      <c r="S62" s="67"/>
      <c r="T62" s="6">
        <f t="shared" si="3"/>
        <v>0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 t="str">
        <f ca="1">IF(O63=B6,COUNTIF(O7:O63,B6),"")</f>
        <v/>
      </c>
      <c r="C63" s="1" t="str">
        <f ca="1">IF(O63=C6,COUNTIF(O7:O63,C6),"")</f>
        <v/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62">
        <f t="shared" si="0"/>
        <v>57</v>
      </c>
      <c r="H63" s="7"/>
      <c r="I63" s="129" t="str">
        <f t="shared" ca="1" si="1"/>
        <v/>
      </c>
      <c r="J63" s="129"/>
      <c r="K63" s="129"/>
      <c r="L63" s="129"/>
      <c r="M63" s="129"/>
      <c r="N63" s="129"/>
      <c r="O63" s="59" t="str">
        <f t="shared" ca="1" si="2"/>
        <v/>
      </c>
      <c r="P63" s="59"/>
      <c r="Q63" s="59"/>
      <c r="R63" s="59"/>
      <c r="S63" s="67"/>
      <c r="T63" s="6">
        <f t="shared" si="3"/>
        <v>0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 t="str">
        <f ca="1">IF(O64=C6,COUNTIF(O7:O64,C6),"")</f>
        <v/>
      </c>
      <c r="D64" s="1" t="str">
        <f ca="1">IF(O64=D6,COUNTIF(O7:O64,D6),"")</f>
        <v/>
      </c>
      <c r="E64" s="1" t="str">
        <f ca="1">IF(O64=E6,COUNTIF(O7:O64,E6),"")</f>
        <v/>
      </c>
      <c r="F64" s="1" t="str">
        <f ca="1">IF(O64=F6,COUNTIF(O7:O64,F6),"")</f>
        <v/>
      </c>
      <c r="G64" s="62">
        <f t="shared" si="0"/>
        <v>58</v>
      </c>
      <c r="H64" s="7"/>
      <c r="I64" s="129" t="str">
        <f t="shared" ca="1" si="1"/>
        <v/>
      </c>
      <c r="J64" s="129"/>
      <c r="K64" s="129"/>
      <c r="L64" s="129"/>
      <c r="M64" s="129"/>
      <c r="N64" s="129"/>
      <c r="O64" s="59" t="str">
        <f t="shared" ca="1" si="2"/>
        <v/>
      </c>
      <c r="P64" s="59"/>
      <c r="Q64" s="59"/>
      <c r="R64" s="59"/>
      <c r="S64" s="67"/>
      <c r="T64" s="6">
        <f t="shared" si="3"/>
        <v>0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 t="str">
        <f ca="1">IF(O65=C6,COUNTIF(O7:O65,C6),"")</f>
        <v/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62">
        <f t="shared" si="0"/>
        <v>59</v>
      </c>
      <c r="H65" s="7"/>
      <c r="I65" s="129" t="str">
        <f t="shared" ca="1" si="1"/>
        <v/>
      </c>
      <c r="J65" s="129"/>
      <c r="K65" s="129"/>
      <c r="L65" s="129"/>
      <c r="M65" s="129"/>
      <c r="N65" s="129"/>
      <c r="O65" s="59" t="str">
        <f t="shared" ca="1" si="2"/>
        <v/>
      </c>
      <c r="P65" s="59"/>
      <c r="Q65" s="59"/>
      <c r="R65" s="59"/>
      <c r="S65" s="67"/>
      <c r="T65" s="6">
        <f t="shared" si="3"/>
        <v>0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 t="str">
        <f ca="1">IF(O66=A6,COUNTIF(O7:O66,A6),"")</f>
        <v/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62">
        <f t="shared" si="0"/>
        <v>60</v>
      </c>
      <c r="H66" s="7"/>
      <c r="I66" s="129" t="str">
        <f t="shared" ca="1" si="1"/>
        <v/>
      </c>
      <c r="J66" s="129"/>
      <c r="K66" s="129"/>
      <c r="L66" s="129"/>
      <c r="M66" s="129"/>
      <c r="N66" s="129"/>
      <c r="O66" s="59" t="str">
        <f t="shared" ca="1" si="2"/>
        <v/>
      </c>
      <c r="P66" s="59"/>
      <c r="Q66" s="59"/>
      <c r="R66" s="59"/>
      <c r="S66" s="67"/>
      <c r="T66" s="6">
        <f t="shared" si="3"/>
        <v>0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62">
        <f t="shared" si="0"/>
        <v>61</v>
      </c>
      <c r="H67" s="7"/>
      <c r="I67" s="129" t="str">
        <f t="shared" ca="1" si="1"/>
        <v/>
      </c>
      <c r="J67" s="129"/>
      <c r="K67" s="129"/>
      <c r="L67" s="129"/>
      <c r="M67" s="129"/>
      <c r="N67" s="129"/>
      <c r="O67" s="59" t="str">
        <f t="shared" ca="1" si="2"/>
        <v/>
      </c>
      <c r="P67" s="59"/>
      <c r="Q67" s="59"/>
      <c r="R67" s="59"/>
      <c r="S67" s="67"/>
      <c r="T67" s="6">
        <f t="shared" si="3"/>
        <v>0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 t="str">
        <f ca="1">IF(O68=C6,COUNTIF(O7:O68,C6),"")</f>
        <v/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62">
        <f t="shared" si="0"/>
        <v>62</v>
      </c>
      <c r="H68" s="7"/>
      <c r="I68" s="129" t="str">
        <f t="shared" ca="1" si="1"/>
        <v/>
      </c>
      <c r="J68" s="129"/>
      <c r="K68" s="129"/>
      <c r="L68" s="129"/>
      <c r="M68" s="129"/>
      <c r="N68" s="129"/>
      <c r="O68" s="59" t="str">
        <f t="shared" ca="1" si="2"/>
        <v/>
      </c>
      <c r="P68" s="59"/>
      <c r="Q68" s="59"/>
      <c r="R68" s="59"/>
      <c r="S68" s="67"/>
      <c r="T68" s="6">
        <f t="shared" si="3"/>
        <v>0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 t="str">
        <f ca="1">IF(O69=E6,COUNTIF(O7:O69,E6),"")</f>
        <v/>
      </c>
      <c r="F69" s="1" t="str">
        <f ca="1">IF(O69=F6,COUNTIF(O7:O69,F6),"")</f>
        <v/>
      </c>
      <c r="G69" s="62">
        <f t="shared" si="0"/>
        <v>63</v>
      </c>
      <c r="H69" s="7"/>
      <c r="I69" s="129" t="str">
        <f t="shared" ca="1" si="1"/>
        <v/>
      </c>
      <c r="J69" s="129"/>
      <c r="K69" s="129"/>
      <c r="L69" s="129"/>
      <c r="M69" s="129"/>
      <c r="N69" s="129"/>
      <c r="O69" s="59" t="str">
        <f t="shared" ca="1" si="2"/>
        <v/>
      </c>
      <c r="P69" s="59"/>
      <c r="Q69" s="59"/>
      <c r="R69" s="59"/>
      <c r="S69" s="67"/>
      <c r="T69" s="6">
        <f t="shared" si="3"/>
        <v>0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62">
        <f t="shared" si="0"/>
        <v>64</v>
      </c>
      <c r="H70" s="7"/>
      <c r="I70" s="129" t="str">
        <f t="shared" ca="1" si="1"/>
        <v/>
      </c>
      <c r="J70" s="129"/>
      <c r="K70" s="129"/>
      <c r="L70" s="129"/>
      <c r="M70" s="129"/>
      <c r="N70" s="129"/>
      <c r="O70" s="59" t="str">
        <f t="shared" ca="1" si="2"/>
        <v/>
      </c>
      <c r="P70" s="59"/>
      <c r="Q70" s="59"/>
      <c r="R70" s="59"/>
      <c r="S70" s="67"/>
      <c r="T70" s="6">
        <f t="shared" si="3"/>
        <v>0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62">
        <f t="shared" ref="G71:G106" si="4">IF(LEFT(S71,1)="D",0,AM71)</f>
        <v>65</v>
      </c>
      <c r="H71" s="7"/>
      <c r="I71" s="129" t="str">
        <f t="shared" ref="I71:I106" ca="1" si="5">IFERROR(VLOOKUP(H71,INDIRECT($AA$1),2,0),"")</f>
        <v/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/>
      </c>
      <c r="P71" s="59"/>
      <c r="Q71" s="59"/>
      <c r="R71" s="59"/>
      <c r="S71" s="67"/>
      <c r="T71" s="6">
        <f t="shared" ref="T71:T106" si="7">IF(H71=0,0,1)</f>
        <v>0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62">
        <f t="shared" si="4"/>
        <v>66</v>
      </c>
      <c r="H72" s="7"/>
      <c r="I72" s="129" t="str">
        <f t="shared" ca="1" si="5"/>
        <v/>
      </c>
      <c r="J72" s="129"/>
      <c r="K72" s="129"/>
      <c r="L72" s="129"/>
      <c r="M72" s="129"/>
      <c r="N72" s="129"/>
      <c r="O72" s="59" t="str">
        <f t="shared" ca="1" si="6"/>
        <v/>
      </c>
      <c r="P72" s="59"/>
      <c r="Q72" s="59"/>
      <c r="R72" s="59"/>
      <c r="S72" s="67"/>
      <c r="T72" s="6">
        <f t="shared" si="7"/>
        <v>0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62">
        <f t="shared" si="4"/>
        <v>67</v>
      </c>
      <c r="H73" s="7"/>
      <c r="I73" s="129" t="str">
        <f t="shared" ca="1" si="5"/>
        <v/>
      </c>
      <c r="J73" s="129"/>
      <c r="K73" s="129"/>
      <c r="L73" s="129"/>
      <c r="M73" s="129"/>
      <c r="N73" s="129"/>
      <c r="O73" s="59" t="str">
        <f t="shared" ca="1" si="6"/>
        <v/>
      </c>
      <c r="P73" s="59"/>
      <c r="Q73" s="59"/>
      <c r="R73" s="59"/>
      <c r="S73" s="67"/>
      <c r="T73" s="6">
        <f t="shared" si="7"/>
        <v>0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62">
        <f t="shared" si="4"/>
        <v>68</v>
      </c>
      <c r="H74" s="7"/>
      <c r="I74" s="129" t="str">
        <f t="shared" ca="1" si="5"/>
        <v/>
      </c>
      <c r="J74" s="129"/>
      <c r="K74" s="129"/>
      <c r="L74" s="129"/>
      <c r="M74" s="129"/>
      <c r="N74" s="129"/>
      <c r="O74" s="59" t="str">
        <f t="shared" ca="1" si="6"/>
        <v/>
      </c>
      <c r="P74" s="59"/>
      <c r="Q74" s="59"/>
      <c r="R74" s="59"/>
      <c r="S74" s="67"/>
      <c r="T74" s="6">
        <f t="shared" si="7"/>
        <v>0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 t="str">
        <f ca="1">IF(O75=A6,COUNTIF(O7:O75,A6),"")</f>
        <v/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62">
        <f t="shared" si="4"/>
        <v>69</v>
      </c>
      <c r="H75" s="7"/>
      <c r="I75" s="129" t="str">
        <f t="shared" ca="1" si="5"/>
        <v/>
      </c>
      <c r="J75" s="129"/>
      <c r="K75" s="129"/>
      <c r="L75" s="129"/>
      <c r="M75" s="129"/>
      <c r="N75" s="129"/>
      <c r="O75" s="59" t="str">
        <f t="shared" ca="1" si="6"/>
        <v/>
      </c>
      <c r="P75" s="59"/>
      <c r="Q75" s="59"/>
      <c r="R75" s="59"/>
      <c r="S75" s="67"/>
      <c r="T75" s="6">
        <f t="shared" si="7"/>
        <v>0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62">
        <f t="shared" si="4"/>
        <v>70</v>
      </c>
      <c r="H76" s="7"/>
      <c r="I76" s="129" t="str">
        <f t="shared" ca="1" si="5"/>
        <v/>
      </c>
      <c r="J76" s="129"/>
      <c r="K76" s="129"/>
      <c r="L76" s="129"/>
      <c r="M76" s="129"/>
      <c r="N76" s="129"/>
      <c r="O76" s="59" t="str">
        <f t="shared" ca="1" si="6"/>
        <v/>
      </c>
      <c r="P76" s="59"/>
      <c r="Q76" s="59"/>
      <c r="R76" s="59"/>
      <c r="S76" s="67"/>
      <c r="T76" s="6">
        <f t="shared" si="7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62">
        <f t="shared" si="4"/>
        <v>71</v>
      </c>
      <c r="H77" s="7"/>
      <c r="I77" s="129" t="str">
        <f t="shared" ca="1" si="5"/>
        <v/>
      </c>
      <c r="J77" s="129"/>
      <c r="K77" s="129"/>
      <c r="L77" s="129"/>
      <c r="M77" s="129"/>
      <c r="N77" s="129"/>
      <c r="O77" s="59" t="str">
        <f t="shared" ca="1" si="6"/>
        <v/>
      </c>
      <c r="P77" s="59"/>
      <c r="Q77" s="59"/>
      <c r="R77" s="59"/>
      <c r="S77" s="67"/>
      <c r="T77" s="6">
        <f t="shared" si="7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62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62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62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62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62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62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62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62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62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62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62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62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62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62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62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62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62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62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62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62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62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62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62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62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62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62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62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62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62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Senior Girls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62" t="s">
        <v>0</v>
      </c>
      <c r="H108" s="62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  <c r="T108" s="6">
        <f>IF(H109="",0,1)</f>
        <v>1</v>
      </c>
    </row>
    <row r="109" spans="1:39" x14ac:dyDescent="0.25">
      <c r="G109" s="62">
        <v>1</v>
      </c>
      <c r="H109" s="61">
        <f t="shared" ref="H109:O111" si="8">IF(H7=0,"",H7)</f>
        <v>31</v>
      </c>
      <c r="I109" s="129" t="str">
        <f t="shared" ca="1" si="8"/>
        <v>Olivia Mason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Cumbria</v>
      </c>
      <c r="P109" s="59"/>
      <c r="Q109" s="59"/>
      <c r="R109" s="59"/>
      <c r="S109" s="70">
        <f>IF(S7=0,"",S7)</f>
        <v>16.11</v>
      </c>
      <c r="T109" s="6">
        <f>IF(H109="",0,1)</f>
        <v>1</v>
      </c>
    </row>
    <row r="110" spans="1:39" x14ac:dyDescent="0.25">
      <c r="G110" s="62">
        <v>2</v>
      </c>
      <c r="H110" s="61">
        <f t="shared" si="8"/>
        <v>81</v>
      </c>
      <c r="I110" s="129" t="str">
        <f t="shared" ca="1" si="8"/>
        <v>Olivia Haveron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North Yorkshire</v>
      </c>
      <c r="P110" s="59"/>
      <c r="Q110" s="59"/>
      <c r="R110" s="59"/>
      <c r="S110" s="70">
        <f>IF(S8=0,"",S8)</f>
        <v>16.16</v>
      </c>
      <c r="T110" s="6">
        <f>IF(H110="",0,1)</f>
        <v>1</v>
      </c>
    </row>
    <row r="111" spans="1:39" x14ac:dyDescent="0.25">
      <c r="G111" s="62">
        <v>3</v>
      </c>
      <c r="H111" s="61">
        <f t="shared" si="8"/>
        <v>22</v>
      </c>
      <c r="I111" s="129" t="str">
        <f t="shared" ca="1" si="8"/>
        <v>Eve Pannone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Cumbria</v>
      </c>
      <c r="P111" s="59"/>
      <c r="Q111" s="59"/>
      <c r="R111" s="59"/>
      <c r="S111" s="70">
        <f>IF(S9=0,"",S9)</f>
        <v>16.39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Senior Girls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Senior Girls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North Yorkshire</v>
      </c>
      <c r="I115" s="4"/>
      <c r="J115" s="4"/>
      <c r="K115" s="4"/>
      <c r="M115" s="105">
        <f ca="1">IFERROR(VLOOKUP(G115,$X$115:$AF$119,3,0),"")</f>
        <v>2</v>
      </c>
      <c r="N115" s="105">
        <f ca="1">IFERROR(VLOOKUP(G115,$X$115:$AF$119,4,0),"")</f>
        <v>5</v>
      </c>
      <c r="O115" s="105">
        <f ca="1">IFERROR(VLOOKUP(G115,$X$115:$AF$119,5,0),"")</f>
        <v>11</v>
      </c>
      <c r="P115" s="105">
        <f ca="1">IFERROR(VLOOKUP(G115,$X$115:$AF$119,6,0),"")</f>
        <v>12</v>
      </c>
      <c r="Q115" s="105">
        <f ca="1">IFERROR(VLOOKUP(G115,$X$115:$AF$119,7,0),"")</f>
        <v>15</v>
      </c>
      <c r="R115" s="105">
        <f ca="1">IFERROR(VLOOKUP(G115,$X$115:$AF$119,8,0),"")</f>
        <v>16</v>
      </c>
      <c r="S115" s="105">
        <f ca="1">SUM(M115:R115)</f>
        <v>61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0</v>
      </c>
      <c r="Y115" s="18" t="str">
        <f>Home!F4</f>
        <v>Cleveland</v>
      </c>
      <c r="Z115" s="18">
        <f ca="1">IFERROR(VLOOKUP(Z114,$A$7:$G$106,W115,0),0)</f>
        <v>22</v>
      </c>
      <c r="AA115" s="18">
        <f ca="1">IFERROR(VLOOKUP(AA114,A$7:G$106,W115,0),0)</f>
        <v>49</v>
      </c>
      <c r="AB115" s="18">
        <f ca="1">IFERROR(VLOOKUP(AB114,A$7:G$106,W115,0),0)</f>
        <v>0</v>
      </c>
      <c r="AC115" s="18">
        <f ca="1">IF(W114=3,0,IFERROR(VLOOKUP(AC114,A$7:G$106,W115,0),0))</f>
        <v>0</v>
      </c>
      <c r="AD115" s="18">
        <f ca="1">IF(W114=4,0,IFERROR(VLOOKUP(AD114,A$7:G$106,W115,0),0))</f>
        <v>0</v>
      </c>
      <c r="AE115" s="18">
        <f ca="1">IF(OR(W114=4,W114=5),0,IFERROR(VLOOKUP(AE114,A$7:G$106,W115,0),0))</f>
        <v>0</v>
      </c>
      <c r="AF115" s="19">
        <f t="shared" ref="AF115:AF120" ca="1" si="9">IF(AE115=0,0,SUM(Z115:AE115))</f>
        <v>0</v>
      </c>
      <c r="AG115" s="16">
        <f ca="1">IF(OR(AF115=0,AF115=""),0,RANK(AF115,AF115:AF120,1))</f>
        <v>0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 t="str">
        <f t="shared" ref="AJ115:AJ120" ca="1" si="10">IF(AND(AG115=0,AI115=0),"",AG115+(AI115/10)+AL115/10)</f>
        <v/>
      </c>
      <c r="AK115" s="20">
        <f t="shared" ref="AK115:AK120" ca="1" si="11">X115</f>
        <v>0</v>
      </c>
      <c r="AL115" s="30">
        <f ca="1">IF(OR(AF115=0,AF115=""),0,RANK(Z115,Z115:Z120,1))</f>
        <v>0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Cumbria</v>
      </c>
      <c r="I116" s="4"/>
      <c r="J116" s="4"/>
      <c r="K116" s="4"/>
      <c r="M116" s="105">
        <f ca="1">IFERROR(VLOOKUP(G116,$X$115:$AF$119,3,0),"")</f>
        <v>1</v>
      </c>
      <c r="N116" s="105">
        <f ca="1">IFERROR(VLOOKUP(G116,$X$115:$AF$119,4,0),"")</f>
        <v>3</v>
      </c>
      <c r="O116" s="105">
        <f ca="1">IFERROR(VLOOKUP(G116,$X$115:$AF$119,5,0),"")</f>
        <v>9</v>
      </c>
      <c r="P116" s="105">
        <f ca="1">IFERROR(VLOOKUP(G116,$X$115:$AF$119,6,0),"")</f>
        <v>14</v>
      </c>
      <c r="Q116" s="105">
        <f ca="1">IFERROR(VLOOKUP(G116,$X$115:$AF$119,7,0),"")</f>
        <v>19</v>
      </c>
      <c r="R116" s="105">
        <f ca="1">IFERROR(VLOOKUP(G116,$X$115:$AF$119,8,0),"")</f>
        <v>20</v>
      </c>
      <c r="S116" s="105">
        <f ca="1">SUM(M116:R116)</f>
        <v>66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2</v>
      </c>
      <c r="Y116" s="18" t="str">
        <f>Home!F5</f>
        <v>Cumbria</v>
      </c>
      <c r="Z116" s="18">
        <f ca="1">IFERROR(VLOOKUP(Z114,$B$7:$G$106,W116,0),0)</f>
        <v>1</v>
      </c>
      <c r="AA116" s="18">
        <f ca="1">IFERROR(VLOOKUP(AA114,B$7:G$106,W116,0),0)</f>
        <v>3</v>
      </c>
      <c r="AB116" s="18">
        <f ca="1">IFERROR(VLOOKUP(AB114,B$7:G$106,W116,0),0)</f>
        <v>9</v>
      </c>
      <c r="AC116" s="18">
        <f ca="1">IF(W114=3,0,IFERROR(VLOOKUP(AC114,B$7:G$106,W116,0),0))</f>
        <v>14</v>
      </c>
      <c r="AD116" s="18">
        <f ca="1">IF(W114=4,0,IFERROR(VLOOKUP(AD114,B$7:G$106,W116,0),0))</f>
        <v>19</v>
      </c>
      <c r="AE116" s="18">
        <f ca="1">IF(OR(W114=4,W114=5),0,IFERROR(VLOOKUP(AE114,B$7:G$106,W116,0),0))</f>
        <v>20</v>
      </c>
      <c r="AF116" s="19">
        <f t="shared" ca="1" si="9"/>
        <v>66</v>
      </c>
      <c r="AG116" s="16">
        <f ca="1">IF(OR(AF116=0,AF116=""),0,RANK(AF116,AF115:AF120,1))</f>
        <v>4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4.2</v>
      </c>
      <c r="AK116" s="20">
        <f t="shared" ca="1" si="11"/>
        <v>2</v>
      </c>
      <c r="AL116" s="30">
        <f ca="1">IF(OR(AF116=0,AF116=""),0,RANK(Z116,Z115:Z120,1))</f>
        <v>2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Durham</v>
      </c>
      <c r="I117" s="4"/>
      <c r="J117" s="4"/>
      <c r="K117" s="4"/>
      <c r="M117" s="105">
        <f ca="1">IFERROR(VLOOKUP(G117,$X$115:$AF$119,3,0),"")</f>
        <v>6</v>
      </c>
      <c r="N117" s="105">
        <f ca="1">IFERROR(VLOOKUP(G117,$X$115:$AF$119,4,0),"")</f>
        <v>7</v>
      </c>
      <c r="O117" s="105">
        <f ca="1">IFERROR(VLOOKUP(G117,$X$115:$AF$119,5,0),"")</f>
        <v>8</v>
      </c>
      <c r="P117" s="105">
        <f ca="1">IFERROR(VLOOKUP(G117,$X$115:$AF$119,6,0),"")</f>
        <v>13</v>
      </c>
      <c r="Q117" s="105">
        <f ca="1">IFERROR(VLOOKUP(G117,$X$115:$AF$119,7,0),"")</f>
        <v>18</v>
      </c>
      <c r="R117" s="105">
        <f ca="1">IFERROR(VLOOKUP(G117,$X$115:$AF$119,8,0),"")</f>
        <v>24</v>
      </c>
      <c r="S117" s="105">
        <f ca="1">SUM(M117:R117)</f>
        <v>76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3</v>
      </c>
      <c r="Y117" s="18" t="str">
        <f>Home!F6</f>
        <v>Durham</v>
      </c>
      <c r="Z117" s="18">
        <f ca="1">IFERROR(VLOOKUP(Z114,$C$7:$G$106,W117,0),0)</f>
        <v>6</v>
      </c>
      <c r="AA117" s="18">
        <f ca="1">IFERROR(VLOOKUP(AA114,C$7:G$106,W117,0),0)</f>
        <v>7</v>
      </c>
      <c r="AB117" s="18">
        <f ca="1">IFERROR(VLOOKUP(AB114,C$7:G$106,W117,0),0)</f>
        <v>8</v>
      </c>
      <c r="AC117" s="18">
        <f ca="1">IF(W114=3,0,IFERROR(VLOOKUP(AC114,C$7:G$106,W117,0),0))</f>
        <v>13</v>
      </c>
      <c r="AD117" s="18">
        <f ca="1">IF(W114=4,0,IFERROR(VLOOKUP(AD114,C$7:G$106,W117,0),0))</f>
        <v>18</v>
      </c>
      <c r="AE117" s="18">
        <f ca="1">IF(OR(W114=4,W114=5),0,IFERROR(VLOOKUP(AE114,C$7:G$106,W117,0),0))</f>
        <v>24</v>
      </c>
      <c r="AF117" s="19">
        <f t="shared" ca="1" si="9"/>
        <v>76</v>
      </c>
      <c r="AG117" s="16">
        <f ca="1">IF(OR(AF117=0,AF117=""),0,RANK(AF117,AF115:AF120,1))</f>
        <v>5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5.5</v>
      </c>
      <c r="AK117" s="20">
        <f t="shared" ca="1" si="11"/>
        <v>3</v>
      </c>
      <c r="AL117" s="30">
        <f ca="1">IF(OR(AF117=0,AF117=""),0,RANK(Z117,Z115:Z120,1))</f>
        <v>5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Northumberland</v>
      </c>
      <c r="I118" s="4"/>
      <c r="J118" s="4"/>
      <c r="K118" s="4"/>
      <c r="M118" s="105">
        <f ca="1">IFERROR(VLOOKUP(G118,$X$115:$AF$119,3,0),"")</f>
        <v>4</v>
      </c>
      <c r="N118" s="105">
        <f ca="1">IFERROR(VLOOKUP(G118,$X$115:$AF$119,4,0),"")</f>
        <v>10</v>
      </c>
      <c r="O118" s="105">
        <f ca="1">IFERROR(VLOOKUP(G118,$X$115:$AF$119,5,0),"")</f>
        <v>30</v>
      </c>
      <c r="P118" s="105">
        <f ca="1">IFERROR(VLOOKUP(G118,$X$115:$AF$119,6,0),"")</f>
        <v>33</v>
      </c>
      <c r="Q118" s="105">
        <f ca="1">IFERROR(VLOOKUP(G118,$X$115:$AF$119,7,0),"")</f>
        <v>35</v>
      </c>
      <c r="R118" s="105">
        <f ca="1">IFERROR(VLOOKUP(G118,$X$115:$AF$119,8,0),"")</f>
        <v>36</v>
      </c>
      <c r="S118" s="105">
        <f ca="1">SUM(M118:R118)</f>
        <v>148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4</v>
      </c>
      <c r="Y118" s="18" t="str">
        <f>Home!F7</f>
        <v>Northumberland</v>
      </c>
      <c r="Z118" s="18">
        <f ca="1">IFERROR(VLOOKUP(Z114,$D$7:$G$106,W118,0),0)</f>
        <v>4</v>
      </c>
      <c r="AA118" s="18">
        <f ca="1">IFERROR(VLOOKUP(AA114,D$7:G$106,W118,0),0)</f>
        <v>10</v>
      </c>
      <c r="AB118" s="18">
        <f ca="1">IFERROR(VLOOKUP(AB114,D$7:G$106,W118,0),0)</f>
        <v>30</v>
      </c>
      <c r="AC118" s="18">
        <f ca="1">IF(W114=3,0,IFERROR(VLOOKUP(AC114,D$7:G$106,W118,0),0))</f>
        <v>33</v>
      </c>
      <c r="AD118" s="18">
        <f ca="1">IF(W114=4,0,IFERROR(VLOOKUP(AD114,D$7:G$106,W118,0),0))</f>
        <v>35</v>
      </c>
      <c r="AE118" s="18">
        <f ca="1">IF(OR(W114=4,W114=5),0,IFERROR(VLOOKUP(AE114,D$7:G$106,W118,0),0))</f>
        <v>36</v>
      </c>
      <c r="AF118" s="19">
        <f t="shared" ca="1" si="9"/>
        <v>148</v>
      </c>
      <c r="AG118" s="16">
        <f ca="1">IF(OR(AF118=0,AF118=""),0,RANK(AF118,AF115:AF120,1))</f>
        <v>6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6.4</v>
      </c>
      <c r="AK118" s="20">
        <f t="shared" ca="1" si="11"/>
        <v>4</v>
      </c>
      <c r="AL118" s="30">
        <f ca="1">IF(OR(AF118=0,AF118=""),0,RANK(Z118,Z115:Z120,1))</f>
        <v>4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/>
      </c>
      <c r="I119" s="4"/>
      <c r="J119" s="4"/>
      <c r="K119" s="4"/>
      <c r="M119" s="105" t="str">
        <f ca="1">IFERROR(VLOOKUP(G119,$X$115:$AF$119,3,0),"")</f>
        <v/>
      </c>
      <c r="N119" s="105" t="str">
        <f ca="1">IFERROR(VLOOKUP(G119,$X$115:$AF$119,4,0),"")</f>
        <v/>
      </c>
      <c r="O119" s="105" t="str">
        <f ca="1">IFERROR(VLOOKUP(G119,$X$115:$AF$119,5,0),"")</f>
        <v/>
      </c>
      <c r="P119" s="105" t="str">
        <f ca="1">IFERROR(VLOOKUP(G119,$X$115:$AF$119,6,0),"")</f>
        <v/>
      </c>
      <c r="Q119" s="105" t="str">
        <f ca="1">IFERROR(VLOOKUP(G119,$X$115:$AF$119,7,0),"")</f>
        <v/>
      </c>
      <c r="R119" s="105" t="str">
        <f ca="1">IFERROR(VLOOKUP(G119,$X$115:$AF$119,8,0),"")</f>
        <v/>
      </c>
      <c r="S119" s="105">
        <f ca="1">SUM(M119:R119)</f>
        <v>0</v>
      </c>
      <c r="T119" s="6">
        <f ca="1">IF(H119="",0,1)</f>
        <v>0</v>
      </c>
      <c r="U119" s="104"/>
      <c r="V119" s="104"/>
      <c r="W119" s="29">
        <v>3</v>
      </c>
      <c r="X119" s="15">
        <f ca="1">IF(OR(AJ119="",AJ119=0),0,RANK(AJ119,AJ115:AJ120,1))</f>
        <v>1</v>
      </c>
      <c r="Y119" s="18" t="str">
        <f>Home!F8</f>
        <v>North Yorkshire</v>
      </c>
      <c r="Z119" s="18">
        <f ca="1">IFERROR(VLOOKUP(Z114,$E$7:$G$106,W119,0),0)</f>
        <v>2</v>
      </c>
      <c r="AA119" s="18">
        <f ca="1">IFERROR(VLOOKUP(AA114,E$7:G$106,W119,0),0)</f>
        <v>5</v>
      </c>
      <c r="AB119" s="18">
        <f ca="1">IFERROR(VLOOKUP(AB114,E$7:G$106,W119,0),0)</f>
        <v>11</v>
      </c>
      <c r="AC119" s="18">
        <f ca="1">IF(W114=3,0,IFERROR(VLOOKUP(AC114,E$7:G$106,W119,0),0))</f>
        <v>12</v>
      </c>
      <c r="AD119" s="18">
        <f ca="1">IF(W114=4,0,IFERROR(VLOOKUP(AD114,E$7:G$106,W119,0),0))</f>
        <v>15</v>
      </c>
      <c r="AE119" s="18">
        <f ca="1">IF(OR(W114=4,W114=5),0,IFERROR(VLOOKUP(AE114,E$7:G$106,W119,0),0))</f>
        <v>16</v>
      </c>
      <c r="AF119" s="19">
        <f t="shared" ca="1" si="9"/>
        <v>61</v>
      </c>
      <c r="AG119" s="16">
        <f ca="1">IF(OR(AF119=0,AF119=""),0,RANK(AF119,AF115:AF120,1))</f>
        <v>3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3.3</v>
      </c>
      <c r="AK119" s="20">
        <f t="shared" ca="1" si="11"/>
        <v>1</v>
      </c>
      <c r="AL119" s="30">
        <f ca="1">IF(OR(AF119=0,AF119=""),0,RANK(Z119,Z115:Z120,1))</f>
        <v>3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05"/>
      <c r="H121" s="4"/>
      <c r="I121" s="4"/>
      <c r="J121" s="4"/>
      <c r="K121" s="4"/>
      <c r="M121" s="105"/>
      <c r="N121" s="105"/>
      <c r="O121" s="105"/>
      <c r="P121" s="105"/>
      <c r="Q121" s="105"/>
      <c r="R121" s="105"/>
      <c r="S121" s="105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/>
    </row>
    <row r="122" spans="1:39" x14ac:dyDescent="0.25">
      <c r="A122"/>
      <c r="B122"/>
      <c r="C122"/>
      <c r="D122"/>
      <c r="E122"/>
      <c r="F122"/>
      <c r="G122" s="105"/>
      <c r="H122" s="4"/>
      <c r="I122" s="4"/>
      <c r="J122" s="4"/>
      <c r="K122" s="4"/>
      <c r="M122" s="105"/>
      <c r="N122" s="105"/>
      <c r="O122" s="105"/>
      <c r="P122" s="105"/>
      <c r="Q122" s="105"/>
      <c r="R122" s="105"/>
      <c r="S122" s="105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</row>
    <row r="123" spans="1:39" x14ac:dyDescent="0.25">
      <c r="A123"/>
      <c r="B123"/>
      <c r="C123"/>
      <c r="D123"/>
      <c r="E123"/>
      <c r="F123"/>
      <c r="G123" s="105"/>
      <c r="H123" s="4"/>
      <c r="I123" s="4"/>
      <c r="J123" s="4"/>
      <c r="K123" s="4"/>
      <c r="M123" s="105"/>
      <c r="N123" s="105"/>
      <c r="O123" s="105"/>
      <c r="P123" s="105"/>
      <c r="Q123" s="105"/>
      <c r="R123" s="105"/>
      <c r="S123" s="105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</row>
    <row r="124" spans="1:39" x14ac:dyDescent="0.25">
      <c r="A124"/>
      <c r="B124"/>
      <c r="C124"/>
      <c r="D124"/>
      <c r="E124"/>
      <c r="F124"/>
      <c r="G124" s="105"/>
      <c r="H124" s="4"/>
      <c r="I124" s="4"/>
      <c r="J124" s="4"/>
      <c r="K124" s="4"/>
      <c r="M124" s="105"/>
      <c r="N124" s="105"/>
      <c r="O124" s="105"/>
      <c r="P124" s="105"/>
      <c r="Q124" s="105"/>
      <c r="R124" s="105"/>
      <c r="S124" s="105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</row>
    <row r="125" spans="1:39" x14ac:dyDescent="0.25">
      <c r="A125"/>
      <c r="B125"/>
      <c r="C125"/>
      <c r="D125"/>
      <c r="E125"/>
      <c r="F125"/>
      <c r="G125" s="105"/>
      <c r="H125" s="4"/>
      <c r="M125" s="105"/>
      <c r="N125" s="105"/>
      <c r="O125" s="105"/>
      <c r="P125" s="105"/>
      <c r="Q125" s="105"/>
      <c r="R125" s="105"/>
      <c r="S125" s="105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</row>
    <row r="126" spans="1:39" x14ac:dyDescent="0.25">
      <c r="A126"/>
      <c r="B126"/>
      <c r="C126"/>
      <c r="D126"/>
      <c r="E126"/>
      <c r="F126"/>
      <c r="G126" s="105"/>
      <c r="H126" s="4"/>
      <c r="M126" s="105"/>
      <c r="N126" s="105"/>
      <c r="O126" s="105"/>
      <c r="P126" s="105"/>
      <c r="Q126" s="105"/>
      <c r="R126" s="105"/>
      <c r="S126" s="105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</row>
    <row r="127" spans="1:39" x14ac:dyDescent="0.25">
      <c r="A127"/>
      <c r="B127"/>
      <c r="C127"/>
      <c r="D127"/>
      <c r="E127"/>
      <c r="F127"/>
      <c r="G127" s="105"/>
      <c r="H127" s="4"/>
      <c r="M127" s="105"/>
      <c r="N127" s="105"/>
      <c r="O127" s="105"/>
      <c r="P127" s="105"/>
      <c r="Q127" s="105"/>
      <c r="R127" s="105"/>
      <c r="S127" s="105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</row>
    <row r="128" spans="1:39" x14ac:dyDescent="0.25">
      <c r="A128"/>
      <c r="B128"/>
      <c r="C128"/>
      <c r="D128"/>
      <c r="E128"/>
      <c r="F128"/>
      <c r="G128" s="105"/>
      <c r="H128" s="4"/>
      <c r="M128" s="105"/>
      <c r="N128" s="105"/>
      <c r="O128" s="105"/>
      <c r="P128" s="105"/>
      <c r="Q128" s="105"/>
      <c r="R128" s="105"/>
      <c r="S128" s="105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</row>
    <row r="129" spans="1:39" x14ac:dyDescent="0.25">
      <c r="A129" s="104"/>
      <c r="B129" s="104"/>
      <c r="C129" s="104"/>
      <c r="D129" s="104"/>
      <c r="E129" s="104"/>
      <c r="F129" s="104"/>
      <c r="G129" s="105"/>
      <c r="H129" s="4"/>
      <c r="M129" s="105"/>
      <c r="N129" s="105"/>
      <c r="O129" s="105"/>
      <c r="P129" s="105"/>
      <c r="Q129" s="105"/>
      <c r="R129" s="105"/>
      <c r="S129" s="105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</row>
    <row r="130" spans="1:39" x14ac:dyDescent="0.25">
      <c r="A130" s="104"/>
      <c r="B130" s="104"/>
      <c r="C130" s="104"/>
      <c r="D130" s="104"/>
      <c r="E130" s="104"/>
      <c r="F130" s="104"/>
      <c r="G130" s="105"/>
      <c r="H130" s="105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x14ac:dyDescent="0.25">
      <c r="A131" s="104"/>
      <c r="B131" s="104"/>
      <c r="C131" s="104"/>
      <c r="D131" s="104"/>
      <c r="E131" s="104"/>
      <c r="F131" s="104"/>
      <c r="G131" s="105"/>
      <c r="H131" s="105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x14ac:dyDescent="0.25">
      <c r="A132" s="104"/>
      <c r="B132" s="104"/>
      <c r="C132" s="104"/>
      <c r="D132" s="104"/>
      <c r="E132" s="104"/>
      <c r="F132" s="104"/>
      <c r="G132" s="105"/>
      <c r="H132" s="105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x14ac:dyDescent="0.25">
      <c r="A133" s="104"/>
      <c r="B133" s="104"/>
      <c r="C133" s="104"/>
      <c r="D133" s="104"/>
      <c r="E133" s="104"/>
      <c r="F133" s="104"/>
      <c r="G133" s="105"/>
      <c r="H133" s="105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x14ac:dyDescent="0.25">
      <c r="A134" s="104"/>
      <c r="B134" s="104"/>
      <c r="C134" s="104"/>
      <c r="D134" s="104"/>
      <c r="E134" s="104"/>
      <c r="F134" s="104"/>
      <c r="G134" s="105"/>
      <c r="H134" s="105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x14ac:dyDescent="0.25">
      <c r="A135" s="104"/>
      <c r="B135" s="104"/>
      <c r="C135" s="104"/>
      <c r="D135" s="104"/>
      <c r="E135" s="104"/>
      <c r="F135" s="104"/>
      <c r="G135" s="105"/>
      <c r="H135" s="105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x14ac:dyDescent="0.25">
      <c r="A136" s="104"/>
      <c r="B136" s="104"/>
      <c r="C136" s="104"/>
      <c r="D136" s="104"/>
      <c r="E136" s="104"/>
      <c r="F136" s="104"/>
      <c r="G136" s="105"/>
      <c r="H136" s="105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spans="23:38" customFormat="1" x14ac:dyDescent="0.25"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23:38" customFormat="1" x14ac:dyDescent="0.25"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23:38" customFormat="1" x14ac:dyDescent="0.25"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23:38" customFormat="1" x14ac:dyDescent="0.25">
      <c r="W180" s="19"/>
      <c r="X180" s="19"/>
      <c r="Y180" s="62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19"/>
      <c r="AK180" s="19"/>
      <c r="AL180" s="19"/>
    </row>
    <row r="181" spans="23:38" customFormat="1" x14ac:dyDescent="0.25"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21"/>
    </row>
    <row r="182" spans="23:38" customFormat="1" x14ac:dyDescent="0.25"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23:38" customFormat="1" x14ac:dyDescent="0.25"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23:38" customFormat="1" x14ac:dyDescent="0.25"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23:38" customFormat="1" x14ac:dyDescent="0.25"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23:38" customFormat="1" x14ac:dyDescent="0.25"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23:38" customFormat="1" x14ac:dyDescent="0.25"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23:38" customFormat="1" x14ac:dyDescent="0.25"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23:38" customFormat="1" x14ac:dyDescent="0.25"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23:38" customFormat="1" x14ac:dyDescent="0.25"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23:38" customFormat="1" x14ac:dyDescent="0.25"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23:38" customFormat="1" x14ac:dyDescent="0.25"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9000000}"/>
  <mergeCells count="112">
    <mergeCell ref="G1:S1"/>
    <mergeCell ref="AA1:AD1"/>
    <mergeCell ref="G2:S2"/>
    <mergeCell ref="AA2:AD2"/>
    <mergeCell ref="G3:S3"/>
    <mergeCell ref="I6:N6"/>
    <mergeCell ref="I13:N13"/>
    <mergeCell ref="I14:N14"/>
    <mergeCell ref="I15:N15"/>
    <mergeCell ref="I16:N16"/>
    <mergeCell ref="I17:N17"/>
    <mergeCell ref="I18:N18"/>
    <mergeCell ref="I7:N7"/>
    <mergeCell ref="I8:N8"/>
    <mergeCell ref="I9:N9"/>
    <mergeCell ref="I10:N10"/>
    <mergeCell ref="I11:N11"/>
    <mergeCell ref="I12:N12"/>
    <mergeCell ref="I25:N25"/>
    <mergeCell ref="I26:N26"/>
    <mergeCell ref="I27:N27"/>
    <mergeCell ref="I28:N28"/>
    <mergeCell ref="I29:N29"/>
    <mergeCell ref="I30:N30"/>
    <mergeCell ref="I19:N19"/>
    <mergeCell ref="I20:N20"/>
    <mergeCell ref="I21:N21"/>
    <mergeCell ref="I22:N22"/>
    <mergeCell ref="I23:N23"/>
    <mergeCell ref="I24:N24"/>
    <mergeCell ref="I37:N37"/>
    <mergeCell ref="I38:N38"/>
    <mergeCell ref="I39:N39"/>
    <mergeCell ref="I40:N40"/>
    <mergeCell ref="I41:N41"/>
    <mergeCell ref="I42:N42"/>
    <mergeCell ref="I31:N31"/>
    <mergeCell ref="I32:N32"/>
    <mergeCell ref="I33:N33"/>
    <mergeCell ref="I34:N34"/>
    <mergeCell ref="I35:N35"/>
    <mergeCell ref="I36:N36"/>
    <mergeCell ref="I49:N49"/>
    <mergeCell ref="I50:N50"/>
    <mergeCell ref="I51:N51"/>
    <mergeCell ref="I52:N52"/>
    <mergeCell ref="I53:N53"/>
    <mergeCell ref="I54:N54"/>
    <mergeCell ref="I43:N43"/>
    <mergeCell ref="I44:N44"/>
    <mergeCell ref="I45:N45"/>
    <mergeCell ref="I46:N46"/>
    <mergeCell ref="I47:N47"/>
    <mergeCell ref="I48:N48"/>
    <mergeCell ref="I61:N61"/>
    <mergeCell ref="I62:N62"/>
    <mergeCell ref="I63:N63"/>
    <mergeCell ref="I64:N64"/>
    <mergeCell ref="I65:N65"/>
    <mergeCell ref="I66:N66"/>
    <mergeCell ref="I55:N55"/>
    <mergeCell ref="I56:N56"/>
    <mergeCell ref="I57:N57"/>
    <mergeCell ref="I58:N58"/>
    <mergeCell ref="I59:N59"/>
    <mergeCell ref="I60:N60"/>
    <mergeCell ref="I73:N73"/>
    <mergeCell ref="I74:N74"/>
    <mergeCell ref="I75:N75"/>
    <mergeCell ref="I76:N76"/>
    <mergeCell ref="I77:N77"/>
    <mergeCell ref="I78:N78"/>
    <mergeCell ref="I67:N67"/>
    <mergeCell ref="I68:N68"/>
    <mergeCell ref="I69:N69"/>
    <mergeCell ref="I70:N70"/>
    <mergeCell ref="I71:N71"/>
    <mergeCell ref="I72:N72"/>
    <mergeCell ref="I85:N85"/>
    <mergeCell ref="I86:N86"/>
    <mergeCell ref="I87:N87"/>
    <mergeCell ref="I88:N88"/>
    <mergeCell ref="I89:N89"/>
    <mergeCell ref="I90:N90"/>
    <mergeCell ref="I79:N79"/>
    <mergeCell ref="I80:N80"/>
    <mergeCell ref="I81:N81"/>
    <mergeCell ref="I82:N82"/>
    <mergeCell ref="I83:N83"/>
    <mergeCell ref="I84:N84"/>
    <mergeCell ref="I97:N97"/>
    <mergeCell ref="I98:N98"/>
    <mergeCell ref="I99:N99"/>
    <mergeCell ref="I100:N100"/>
    <mergeCell ref="I101:N101"/>
    <mergeCell ref="I102:N102"/>
    <mergeCell ref="I91:N91"/>
    <mergeCell ref="I92:N92"/>
    <mergeCell ref="I93:N93"/>
    <mergeCell ref="I94:N94"/>
    <mergeCell ref="I95:N95"/>
    <mergeCell ref="I96:N96"/>
    <mergeCell ref="I109:N109"/>
    <mergeCell ref="I110:N110"/>
    <mergeCell ref="I111:N111"/>
    <mergeCell ref="G113:S113"/>
    <mergeCell ref="I103:N103"/>
    <mergeCell ref="I104:N104"/>
    <mergeCell ref="I105:N105"/>
    <mergeCell ref="I106:N106"/>
    <mergeCell ref="G107:S107"/>
    <mergeCell ref="I108:N108"/>
  </mergeCells>
  <conditionalFormatting sqref="H19:H106">
    <cfRule type="duplicateValues" dxfId="1" priority="2"/>
  </conditionalFormatting>
  <conditionalFormatting sqref="H7:H18">
    <cfRule type="duplicateValues" dxfId="0" priority="1"/>
  </conditionalFormatting>
  <pageMargins left="0.70866141732283472" right="0.70866141732283472" top="0.35433070866141736" bottom="0.3543307086614173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5" tint="0.79998168889431442"/>
  </sheetPr>
  <dimension ref="A1:P102"/>
  <sheetViews>
    <sheetView workbookViewId="0">
      <pane ySplit="2" topLeftCell="A24" activePane="bottomLeft" state="frozen"/>
      <selection pane="bottomLeft" activeCell="B30" sqref="B30"/>
    </sheetView>
  </sheetViews>
  <sheetFormatPr defaultRowHeight="15" x14ac:dyDescent="0.25"/>
  <cols>
    <col min="1" max="1" width="9.140625" style="8"/>
    <col min="2" max="2" width="20.5703125" style="8" customWidth="1"/>
    <col min="3" max="3" width="12.140625" style="8" customWidth="1"/>
    <col min="4" max="4" width="0.85546875" style="8" customWidth="1"/>
    <col min="5" max="5" width="9.140625" style="8"/>
    <col min="6" max="6" width="22" style="8" customWidth="1"/>
    <col min="7" max="7" width="12.140625" style="8" customWidth="1"/>
    <col min="8" max="8" width="0.85546875" style="8" customWidth="1"/>
    <col min="9" max="9" width="9.140625" style="8"/>
    <col min="10" max="10" width="21.28515625" style="8" customWidth="1"/>
    <col min="11" max="11" width="12.140625" style="8" customWidth="1"/>
    <col min="12" max="12" width="0.85546875" style="8" customWidth="1"/>
    <col min="13" max="13" width="9.140625" style="8"/>
    <col min="14" max="14" width="20.5703125" style="8" customWidth="1"/>
    <col min="15" max="15" width="12.140625" style="8" customWidth="1"/>
    <col min="16" max="16" width="0.85546875" style="8" customWidth="1"/>
  </cols>
  <sheetData>
    <row r="1" spans="1:16" x14ac:dyDescent="0.25">
      <c r="A1" s="134" t="s">
        <v>44</v>
      </c>
      <c r="B1" s="134"/>
      <c r="C1" s="134"/>
      <c r="D1" s="12"/>
      <c r="E1" s="134" t="s">
        <v>24</v>
      </c>
      <c r="F1" s="134"/>
      <c r="G1" s="134"/>
      <c r="H1" s="12"/>
      <c r="I1" s="134" t="s">
        <v>25</v>
      </c>
      <c r="J1" s="134"/>
      <c r="K1" s="134"/>
      <c r="L1" s="12"/>
      <c r="M1" s="134" t="s">
        <v>26</v>
      </c>
      <c r="N1" s="134"/>
      <c r="O1" s="134"/>
      <c r="P1" s="12"/>
    </row>
    <row r="2" spans="1:16" x14ac:dyDescent="0.25">
      <c r="A2" s="9" t="s">
        <v>1</v>
      </c>
      <c r="B2" s="9" t="s">
        <v>2</v>
      </c>
      <c r="C2" s="9" t="s">
        <v>82</v>
      </c>
      <c r="D2" s="12"/>
      <c r="E2" s="9" t="s">
        <v>1</v>
      </c>
      <c r="F2" s="9" t="s">
        <v>2</v>
      </c>
      <c r="G2" s="9" t="s">
        <v>82</v>
      </c>
      <c r="H2" s="12"/>
      <c r="I2" s="9" t="s">
        <v>1</v>
      </c>
      <c r="J2" s="9" t="s">
        <v>2</v>
      </c>
      <c r="K2" s="9" t="s">
        <v>82</v>
      </c>
      <c r="L2" s="12"/>
      <c r="M2" s="9" t="s">
        <v>1</v>
      </c>
      <c r="N2" s="9" t="s">
        <v>2</v>
      </c>
      <c r="O2" s="9" t="s">
        <v>82</v>
      </c>
      <c r="P2" s="12"/>
    </row>
    <row r="3" spans="1:16" x14ac:dyDescent="0.25">
      <c r="A3" s="102">
        <v>1</v>
      </c>
      <c r="B3" s="102" t="s">
        <v>275</v>
      </c>
      <c r="C3" s="102" t="s">
        <v>72</v>
      </c>
      <c r="D3" s="103"/>
      <c r="E3" s="102">
        <v>1</v>
      </c>
      <c r="F3" s="102" t="s">
        <v>276</v>
      </c>
      <c r="G3" s="102" t="s">
        <v>72</v>
      </c>
      <c r="H3" s="103"/>
      <c r="I3" s="102">
        <v>1</v>
      </c>
      <c r="J3" s="102" t="s">
        <v>277</v>
      </c>
      <c r="K3" s="102" t="s">
        <v>72</v>
      </c>
      <c r="L3" s="103"/>
      <c r="M3" s="102">
        <v>1</v>
      </c>
      <c r="N3" s="102" t="s">
        <v>278</v>
      </c>
      <c r="O3" s="102" t="s">
        <v>72</v>
      </c>
      <c r="P3" s="12"/>
    </row>
    <row r="4" spans="1:16" x14ac:dyDescent="0.25">
      <c r="A4" s="102">
        <v>2</v>
      </c>
      <c r="B4" s="102" t="s">
        <v>279</v>
      </c>
      <c r="C4" s="102" t="s">
        <v>72</v>
      </c>
      <c r="D4" s="103"/>
      <c r="E4" s="102">
        <v>2</v>
      </c>
      <c r="F4" s="102" t="s">
        <v>280</v>
      </c>
      <c r="G4" s="102" t="s">
        <v>72</v>
      </c>
      <c r="H4" s="103"/>
      <c r="I4" s="102">
        <v>2</v>
      </c>
      <c r="J4" s="102" t="s">
        <v>281</v>
      </c>
      <c r="K4" s="102" t="s">
        <v>72</v>
      </c>
      <c r="L4" s="103"/>
      <c r="M4" s="102">
        <v>2</v>
      </c>
      <c r="N4" s="102" t="s">
        <v>282</v>
      </c>
      <c r="O4" s="102" t="s">
        <v>72</v>
      </c>
      <c r="P4" s="12"/>
    </row>
    <row r="5" spans="1:16" x14ac:dyDescent="0.25">
      <c r="A5" s="102">
        <v>3</v>
      </c>
      <c r="B5" s="102" t="s">
        <v>283</v>
      </c>
      <c r="C5" s="102" t="s">
        <v>72</v>
      </c>
      <c r="D5" s="103"/>
      <c r="E5" s="102">
        <v>3</v>
      </c>
      <c r="F5" s="102" t="s">
        <v>284</v>
      </c>
      <c r="G5" s="102" t="s">
        <v>72</v>
      </c>
      <c r="H5" s="103"/>
      <c r="I5" s="102">
        <v>3</v>
      </c>
      <c r="J5" s="102" t="s">
        <v>285</v>
      </c>
      <c r="K5" s="102" t="s">
        <v>72</v>
      </c>
      <c r="L5" s="103"/>
      <c r="M5" s="102">
        <v>3</v>
      </c>
      <c r="N5" s="102" t="s">
        <v>286</v>
      </c>
      <c r="O5" s="102" t="s">
        <v>72</v>
      </c>
      <c r="P5" s="12"/>
    </row>
    <row r="6" spans="1:16" x14ac:dyDescent="0.25">
      <c r="A6" s="102">
        <v>4</v>
      </c>
      <c r="B6" s="102" t="s">
        <v>287</v>
      </c>
      <c r="C6" s="102" t="s">
        <v>72</v>
      </c>
      <c r="D6" s="103"/>
      <c r="E6" s="102">
        <v>4</v>
      </c>
      <c r="F6" s="102" t="s">
        <v>288</v>
      </c>
      <c r="G6" s="102" t="s">
        <v>72</v>
      </c>
      <c r="H6" s="103"/>
      <c r="I6" s="102">
        <v>4</v>
      </c>
      <c r="J6" s="102" t="s">
        <v>289</v>
      </c>
      <c r="K6" s="102" t="s">
        <v>72</v>
      </c>
      <c r="L6" s="103"/>
      <c r="M6" s="102">
        <v>4</v>
      </c>
      <c r="N6" s="102" t="s">
        <v>290</v>
      </c>
      <c r="O6" s="102" t="s">
        <v>72</v>
      </c>
      <c r="P6" s="12"/>
    </row>
    <row r="7" spans="1:16" x14ac:dyDescent="0.25">
      <c r="A7" s="102">
        <v>5</v>
      </c>
      <c r="B7" s="102" t="s">
        <v>291</v>
      </c>
      <c r="C7" s="102" t="s">
        <v>72</v>
      </c>
      <c r="D7" s="103"/>
      <c r="E7" s="102">
        <v>5</v>
      </c>
      <c r="F7" s="102" t="s">
        <v>292</v>
      </c>
      <c r="G7" s="102" t="s">
        <v>72</v>
      </c>
      <c r="H7" s="103"/>
      <c r="I7" s="102">
        <v>5</v>
      </c>
      <c r="J7" s="102" t="s">
        <v>293</v>
      </c>
      <c r="K7" s="102" t="s">
        <v>72</v>
      </c>
      <c r="L7" s="103"/>
      <c r="M7" s="102">
        <v>5</v>
      </c>
      <c r="N7" s="102" t="s">
        <v>294</v>
      </c>
      <c r="O7" s="102" t="s">
        <v>72</v>
      </c>
      <c r="P7" s="12"/>
    </row>
    <row r="8" spans="1:16" x14ac:dyDescent="0.25">
      <c r="A8" s="102">
        <v>6</v>
      </c>
      <c r="B8" s="102" t="s">
        <v>295</v>
      </c>
      <c r="C8" s="102" t="s">
        <v>72</v>
      </c>
      <c r="D8" s="103"/>
      <c r="E8" s="102">
        <v>6</v>
      </c>
      <c r="F8" s="102" t="s">
        <v>296</v>
      </c>
      <c r="G8" s="102" t="s">
        <v>72</v>
      </c>
      <c r="H8" s="103"/>
      <c r="I8" s="102">
        <v>6</v>
      </c>
      <c r="J8" s="102" t="s">
        <v>297</v>
      </c>
      <c r="K8" s="102" t="s">
        <v>72</v>
      </c>
      <c r="L8" s="103"/>
      <c r="M8" s="102">
        <v>6</v>
      </c>
      <c r="N8" s="102" t="s">
        <v>298</v>
      </c>
      <c r="O8" s="102" t="s">
        <v>72</v>
      </c>
      <c r="P8" s="12"/>
    </row>
    <row r="9" spans="1:16" x14ac:dyDescent="0.25">
      <c r="A9" s="102">
        <v>7</v>
      </c>
      <c r="B9" s="102" t="s">
        <v>299</v>
      </c>
      <c r="C9" s="102" t="s">
        <v>72</v>
      </c>
      <c r="D9" s="103"/>
      <c r="E9" s="102">
        <v>7</v>
      </c>
      <c r="F9" s="102" t="s">
        <v>300</v>
      </c>
      <c r="G9" s="102" t="s">
        <v>72</v>
      </c>
      <c r="H9" s="103"/>
      <c r="I9" s="102">
        <v>7</v>
      </c>
      <c r="J9" s="102" t="s">
        <v>301</v>
      </c>
      <c r="K9" s="102" t="s">
        <v>72</v>
      </c>
      <c r="L9" s="103"/>
      <c r="M9" s="102">
        <v>7</v>
      </c>
      <c r="N9" s="102" t="s">
        <v>302</v>
      </c>
      <c r="O9" s="102" t="s">
        <v>72</v>
      </c>
      <c r="P9" s="12"/>
    </row>
    <row r="10" spans="1:16" x14ac:dyDescent="0.25">
      <c r="A10" s="102">
        <v>8</v>
      </c>
      <c r="B10" s="102"/>
      <c r="C10" s="102" t="s">
        <v>72</v>
      </c>
      <c r="D10" s="103"/>
      <c r="E10" s="102">
        <v>8</v>
      </c>
      <c r="F10" s="102" t="s">
        <v>303</v>
      </c>
      <c r="G10" s="102" t="s">
        <v>72</v>
      </c>
      <c r="H10" s="103"/>
      <c r="I10" s="102">
        <v>8</v>
      </c>
      <c r="J10" s="102" t="s">
        <v>304</v>
      </c>
      <c r="K10" s="102" t="s">
        <v>72</v>
      </c>
      <c r="L10" s="103"/>
      <c r="M10" s="102">
        <v>8</v>
      </c>
      <c r="N10" s="102" t="s">
        <v>305</v>
      </c>
      <c r="O10" s="102" t="s">
        <v>72</v>
      </c>
      <c r="P10" s="12"/>
    </row>
    <row r="11" spans="1:16" x14ac:dyDescent="0.25">
      <c r="A11" s="102">
        <v>9</v>
      </c>
      <c r="B11" s="102"/>
      <c r="C11" s="102" t="s">
        <v>72</v>
      </c>
      <c r="D11" s="103"/>
      <c r="E11" s="102">
        <v>9</v>
      </c>
      <c r="F11" s="102" t="s">
        <v>306</v>
      </c>
      <c r="G11" s="102" t="s">
        <v>72</v>
      </c>
      <c r="H11" s="103"/>
      <c r="I11" s="102">
        <v>9</v>
      </c>
      <c r="J11" s="102" t="s">
        <v>307</v>
      </c>
      <c r="K11" s="102" t="s">
        <v>72</v>
      </c>
      <c r="L11" s="103"/>
      <c r="M11" s="102">
        <v>9</v>
      </c>
      <c r="N11" s="102"/>
      <c r="O11" s="102" t="s">
        <v>72</v>
      </c>
      <c r="P11" s="12"/>
    </row>
    <row r="12" spans="1:16" x14ac:dyDescent="0.25">
      <c r="A12" s="102">
        <v>10</v>
      </c>
      <c r="B12" s="102"/>
      <c r="C12" s="102" t="s">
        <v>72</v>
      </c>
      <c r="D12" s="103"/>
      <c r="E12" s="102">
        <v>10</v>
      </c>
      <c r="F12" s="102" t="s">
        <v>308</v>
      </c>
      <c r="G12" s="102" t="s">
        <v>72</v>
      </c>
      <c r="H12" s="103"/>
      <c r="I12" s="102">
        <v>10</v>
      </c>
      <c r="J12" s="102" t="s">
        <v>309</v>
      </c>
      <c r="K12" s="102" t="s">
        <v>72</v>
      </c>
      <c r="L12" s="103"/>
      <c r="M12" s="102">
        <v>10</v>
      </c>
      <c r="N12" s="102"/>
      <c r="O12" s="102" t="s">
        <v>72</v>
      </c>
      <c r="P12" s="12"/>
    </row>
    <row r="13" spans="1:16" x14ac:dyDescent="0.25">
      <c r="A13" s="102">
        <v>11</v>
      </c>
      <c r="B13" s="102"/>
      <c r="C13" s="102" t="s">
        <v>72</v>
      </c>
      <c r="D13" s="103"/>
      <c r="E13" s="102">
        <v>11</v>
      </c>
      <c r="F13" s="102" t="s">
        <v>310</v>
      </c>
      <c r="G13" s="102" t="s">
        <v>72</v>
      </c>
      <c r="H13" s="103"/>
      <c r="I13" s="102">
        <v>11</v>
      </c>
      <c r="J13" s="102" t="s">
        <v>311</v>
      </c>
      <c r="K13" s="102" t="s">
        <v>72</v>
      </c>
      <c r="L13" s="103"/>
      <c r="M13" s="102">
        <v>11</v>
      </c>
      <c r="N13" s="102"/>
      <c r="O13" s="102" t="s">
        <v>72</v>
      </c>
      <c r="P13" s="12"/>
    </row>
    <row r="14" spans="1:16" x14ac:dyDescent="0.25">
      <c r="A14" s="102">
        <v>12</v>
      </c>
      <c r="B14" s="102"/>
      <c r="C14" s="102" t="s">
        <v>72</v>
      </c>
      <c r="D14" s="103"/>
      <c r="E14" s="102">
        <v>12</v>
      </c>
      <c r="F14" s="102" t="s">
        <v>312</v>
      </c>
      <c r="G14" s="102" t="s">
        <v>72</v>
      </c>
      <c r="H14" s="103"/>
      <c r="I14" s="102">
        <v>12</v>
      </c>
      <c r="J14" s="102" t="s">
        <v>313</v>
      </c>
      <c r="K14" s="102" t="s">
        <v>72</v>
      </c>
      <c r="L14" s="103"/>
      <c r="M14" s="102">
        <v>12</v>
      </c>
      <c r="N14" s="102"/>
      <c r="O14" s="102" t="s">
        <v>72</v>
      </c>
      <c r="P14" s="12"/>
    </row>
    <row r="15" spans="1:16" x14ac:dyDescent="0.25">
      <c r="A15" s="102">
        <v>13</v>
      </c>
      <c r="B15" s="102"/>
      <c r="C15" s="102" t="s">
        <v>72</v>
      </c>
      <c r="D15" s="103"/>
      <c r="E15" s="102">
        <v>13</v>
      </c>
      <c r="F15" s="102" t="s">
        <v>314</v>
      </c>
      <c r="G15" s="102" t="s">
        <v>72</v>
      </c>
      <c r="H15" s="103"/>
      <c r="I15" s="102">
        <v>13</v>
      </c>
      <c r="J15" s="102" t="s">
        <v>315</v>
      </c>
      <c r="K15" s="102" t="s">
        <v>72</v>
      </c>
      <c r="L15" s="103"/>
      <c r="M15" s="102">
        <v>13</v>
      </c>
      <c r="N15" s="102"/>
      <c r="O15" s="102" t="s">
        <v>72</v>
      </c>
      <c r="P15" s="12"/>
    </row>
    <row r="16" spans="1:16" x14ac:dyDescent="0.25">
      <c r="A16" s="102">
        <v>14</v>
      </c>
      <c r="B16" s="102"/>
      <c r="C16" s="102" t="s">
        <v>72</v>
      </c>
      <c r="D16" s="103"/>
      <c r="E16" s="102">
        <v>14</v>
      </c>
      <c r="F16" s="102" t="s">
        <v>316</v>
      </c>
      <c r="G16" s="102" t="s">
        <v>72</v>
      </c>
      <c r="H16" s="103"/>
      <c r="I16" s="102">
        <v>14</v>
      </c>
      <c r="J16" s="102" t="s">
        <v>317</v>
      </c>
      <c r="K16" s="102" t="s">
        <v>72</v>
      </c>
      <c r="L16" s="103"/>
      <c r="M16" s="102">
        <v>14</v>
      </c>
      <c r="N16" s="102"/>
      <c r="O16" s="102" t="s">
        <v>72</v>
      </c>
      <c r="P16" s="12"/>
    </row>
    <row r="17" spans="1:16" x14ac:dyDescent="0.25">
      <c r="A17" s="102">
        <v>15</v>
      </c>
      <c r="B17" s="102"/>
      <c r="C17" s="102" t="s">
        <v>72</v>
      </c>
      <c r="D17" s="103"/>
      <c r="E17" s="102">
        <v>15</v>
      </c>
      <c r="F17" s="102" t="s">
        <v>318</v>
      </c>
      <c r="G17" s="102" t="s">
        <v>72</v>
      </c>
      <c r="H17" s="103"/>
      <c r="I17" s="102">
        <v>15</v>
      </c>
      <c r="J17" s="102"/>
      <c r="K17" s="102" t="s">
        <v>72</v>
      </c>
      <c r="L17" s="103"/>
      <c r="M17" s="102">
        <v>15</v>
      </c>
      <c r="N17" s="102"/>
      <c r="O17" s="102" t="s">
        <v>72</v>
      </c>
      <c r="P17" s="12"/>
    </row>
    <row r="18" spans="1:16" x14ac:dyDescent="0.25">
      <c r="A18" s="102">
        <v>16</v>
      </c>
      <c r="B18" s="102"/>
      <c r="C18" s="102" t="s">
        <v>72</v>
      </c>
      <c r="D18" s="103"/>
      <c r="E18" s="102">
        <v>16</v>
      </c>
      <c r="F18" s="102" t="s">
        <v>319</v>
      </c>
      <c r="G18" s="102" t="s">
        <v>72</v>
      </c>
      <c r="H18" s="103"/>
      <c r="I18" s="102">
        <v>16</v>
      </c>
      <c r="J18" s="102"/>
      <c r="K18" s="102" t="s">
        <v>72</v>
      </c>
      <c r="L18" s="103"/>
      <c r="M18" s="102">
        <v>16</v>
      </c>
      <c r="N18" s="102"/>
      <c r="O18" s="102" t="s">
        <v>72</v>
      </c>
      <c r="P18" s="12"/>
    </row>
    <row r="19" spans="1:16" x14ac:dyDescent="0.25">
      <c r="A19" s="102">
        <v>17</v>
      </c>
      <c r="B19" s="102"/>
      <c r="C19" s="102" t="s">
        <v>72</v>
      </c>
      <c r="D19" s="103"/>
      <c r="E19" s="102">
        <v>17</v>
      </c>
      <c r="F19" s="102" t="s">
        <v>320</v>
      </c>
      <c r="G19" s="102" t="s">
        <v>72</v>
      </c>
      <c r="H19" s="103"/>
      <c r="I19" s="102">
        <v>17</v>
      </c>
      <c r="J19" s="102"/>
      <c r="K19" s="102" t="s">
        <v>72</v>
      </c>
      <c r="L19" s="103"/>
      <c r="M19" s="102">
        <v>17</v>
      </c>
      <c r="N19" s="102"/>
      <c r="O19" s="102" t="s">
        <v>72</v>
      </c>
      <c r="P19" s="12"/>
    </row>
    <row r="20" spans="1:16" x14ac:dyDescent="0.25">
      <c r="A20" s="102">
        <v>18</v>
      </c>
      <c r="B20" s="102"/>
      <c r="C20" s="102" t="s">
        <v>72</v>
      </c>
      <c r="D20" s="103"/>
      <c r="E20" s="102">
        <v>18</v>
      </c>
      <c r="F20" s="102" t="s">
        <v>321</v>
      </c>
      <c r="G20" s="102" t="s">
        <v>72</v>
      </c>
      <c r="H20" s="103"/>
      <c r="I20" s="102">
        <v>18</v>
      </c>
      <c r="J20" s="102"/>
      <c r="K20" s="102" t="s">
        <v>72</v>
      </c>
      <c r="L20" s="103"/>
      <c r="M20" s="102">
        <v>18</v>
      </c>
      <c r="N20" s="102"/>
      <c r="O20" s="102" t="s">
        <v>72</v>
      </c>
      <c r="P20" s="12"/>
    </row>
    <row r="21" spans="1:16" x14ac:dyDescent="0.25">
      <c r="A21" s="102">
        <v>19</v>
      </c>
      <c r="B21" s="102"/>
      <c r="C21" s="102" t="s">
        <v>72</v>
      </c>
      <c r="D21" s="103"/>
      <c r="E21" s="102">
        <v>19</v>
      </c>
      <c r="F21" s="102"/>
      <c r="G21" s="102" t="s">
        <v>72</v>
      </c>
      <c r="H21" s="103"/>
      <c r="I21" s="102">
        <v>19</v>
      </c>
      <c r="J21" s="102"/>
      <c r="K21" s="102" t="s">
        <v>72</v>
      </c>
      <c r="L21" s="103"/>
      <c r="M21" s="102">
        <v>19</v>
      </c>
      <c r="N21" s="102"/>
      <c r="O21" s="102" t="s">
        <v>72</v>
      </c>
      <c r="P21" s="12"/>
    </row>
    <row r="22" spans="1:16" x14ac:dyDescent="0.25">
      <c r="A22" s="102">
        <v>20</v>
      </c>
      <c r="B22" s="102"/>
      <c r="C22" s="102" t="s">
        <v>72</v>
      </c>
      <c r="D22" s="103"/>
      <c r="E22" s="102">
        <v>20</v>
      </c>
      <c r="F22" s="102"/>
      <c r="G22" s="102" t="s">
        <v>72</v>
      </c>
      <c r="H22" s="103"/>
      <c r="I22" s="102">
        <v>20</v>
      </c>
      <c r="J22" s="102"/>
      <c r="K22" s="102" t="s">
        <v>72</v>
      </c>
      <c r="L22" s="103"/>
      <c r="M22" s="102">
        <v>20</v>
      </c>
      <c r="N22" s="102"/>
      <c r="O22" s="102" t="s">
        <v>72</v>
      </c>
      <c r="P22" s="12"/>
    </row>
    <row r="23" spans="1:16" x14ac:dyDescent="0.25">
      <c r="A23" s="102">
        <v>21</v>
      </c>
      <c r="B23" s="102" t="s">
        <v>192</v>
      </c>
      <c r="C23" s="102" t="s">
        <v>73</v>
      </c>
      <c r="D23" s="103"/>
      <c r="E23" s="102">
        <v>21</v>
      </c>
      <c r="F23" s="102" t="s">
        <v>193</v>
      </c>
      <c r="G23" s="102" t="s">
        <v>73</v>
      </c>
      <c r="H23" s="103"/>
      <c r="I23" s="102">
        <v>21</v>
      </c>
      <c r="J23" s="102" t="s">
        <v>112</v>
      </c>
      <c r="K23" s="102" t="s">
        <v>73</v>
      </c>
      <c r="L23" s="103"/>
      <c r="M23" s="102">
        <v>21</v>
      </c>
      <c r="N23" s="102" t="s">
        <v>113</v>
      </c>
      <c r="O23" s="102" t="s">
        <v>73</v>
      </c>
      <c r="P23" s="12"/>
    </row>
    <row r="24" spans="1:16" x14ac:dyDescent="0.25">
      <c r="A24" s="102">
        <v>22</v>
      </c>
      <c r="B24" s="102" t="s">
        <v>194</v>
      </c>
      <c r="C24" s="102" t="s">
        <v>73</v>
      </c>
      <c r="D24" s="103"/>
      <c r="E24" s="102">
        <v>22</v>
      </c>
      <c r="F24" s="102" t="s">
        <v>122</v>
      </c>
      <c r="G24" s="102" t="s">
        <v>73</v>
      </c>
      <c r="H24" s="103"/>
      <c r="I24" s="102">
        <v>22</v>
      </c>
      <c r="J24" s="102" t="s">
        <v>124</v>
      </c>
      <c r="K24" s="102" t="s">
        <v>73</v>
      </c>
      <c r="L24" s="103"/>
      <c r="M24" s="102">
        <v>22</v>
      </c>
      <c r="N24" s="102" t="s">
        <v>118</v>
      </c>
      <c r="O24" s="102" t="s">
        <v>73</v>
      </c>
      <c r="P24" s="12"/>
    </row>
    <row r="25" spans="1:16" x14ac:dyDescent="0.25">
      <c r="A25" s="102">
        <v>23</v>
      </c>
      <c r="B25" s="102" t="s">
        <v>195</v>
      </c>
      <c r="C25" s="102" t="s">
        <v>73</v>
      </c>
      <c r="D25" s="103"/>
      <c r="E25" s="102">
        <v>23</v>
      </c>
      <c r="F25" s="102" t="s">
        <v>114</v>
      </c>
      <c r="G25" s="102" t="s">
        <v>73</v>
      </c>
      <c r="H25" s="103"/>
      <c r="I25" s="102">
        <v>23</v>
      </c>
      <c r="J25" s="102" t="s">
        <v>135</v>
      </c>
      <c r="K25" s="102" t="s">
        <v>73</v>
      </c>
      <c r="L25" s="103"/>
      <c r="M25" s="102">
        <v>23</v>
      </c>
      <c r="N25" s="102" t="s">
        <v>117</v>
      </c>
      <c r="O25" s="102" t="s">
        <v>73</v>
      </c>
      <c r="P25" s="12"/>
    </row>
    <row r="26" spans="1:16" x14ac:dyDescent="0.25">
      <c r="A26" s="102">
        <v>24</v>
      </c>
      <c r="B26" s="102" t="s">
        <v>196</v>
      </c>
      <c r="C26" s="102" t="s">
        <v>73</v>
      </c>
      <c r="D26" s="103"/>
      <c r="E26" s="102">
        <v>24</v>
      </c>
      <c r="F26" s="102" t="s">
        <v>127</v>
      </c>
      <c r="G26" s="102" t="s">
        <v>73</v>
      </c>
      <c r="H26" s="103"/>
      <c r="I26" s="102">
        <v>24</v>
      </c>
      <c r="J26" s="102" t="s">
        <v>116</v>
      </c>
      <c r="K26" s="102" t="s">
        <v>73</v>
      </c>
      <c r="L26" s="103"/>
      <c r="M26" s="102">
        <v>24</v>
      </c>
      <c r="N26" s="102" t="s">
        <v>126</v>
      </c>
      <c r="O26" s="102" t="s">
        <v>73</v>
      </c>
      <c r="P26" s="12"/>
    </row>
    <row r="27" spans="1:16" x14ac:dyDescent="0.25">
      <c r="A27" s="102">
        <v>25</v>
      </c>
      <c r="B27" s="102" t="s">
        <v>197</v>
      </c>
      <c r="C27" s="102" t="s">
        <v>73</v>
      </c>
      <c r="D27" s="103"/>
      <c r="E27" s="102">
        <v>25</v>
      </c>
      <c r="F27" s="102" t="s">
        <v>111</v>
      </c>
      <c r="G27" s="102" t="s">
        <v>73</v>
      </c>
      <c r="H27" s="103"/>
      <c r="I27" s="102">
        <v>25</v>
      </c>
      <c r="J27" s="102" t="s">
        <v>198</v>
      </c>
      <c r="K27" s="102" t="s">
        <v>73</v>
      </c>
      <c r="L27" s="103"/>
      <c r="M27" s="102">
        <v>25</v>
      </c>
      <c r="N27" s="102" t="s">
        <v>123</v>
      </c>
      <c r="O27" s="102" t="s">
        <v>73</v>
      </c>
      <c r="P27" s="12"/>
    </row>
    <row r="28" spans="1:16" x14ac:dyDescent="0.25">
      <c r="A28" s="102">
        <v>26</v>
      </c>
      <c r="B28" s="102" t="s">
        <v>706</v>
      </c>
      <c r="C28" s="102" t="s">
        <v>73</v>
      </c>
      <c r="D28" s="103"/>
      <c r="E28" s="102">
        <v>26</v>
      </c>
      <c r="F28" s="102" t="s">
        <v>119</v>
      </c>
      <c r="G28" s="102" t="s">
        <v>73</v>
      </c>
      <c r="H28" s="103"/>
      <c r="I28" s="102">
        <v>26</v>
      </c>
      <c r="J28" s="102" t="s">
        <v>199</v>
      </c>
      <c r="K28" s="102" t="s">
        <v>73</v>
      </c>
      <c r="L28" s="103"/>
      <c r="M28" s="102">
        <v>26</v>
      </c>
      <c r="N28" s="102" t="s">
        <v>128</v>
      </c>
      <c r="O28" s="102" t="s">
        <v>73</v>
      </c>
      <c r="P28" s="12"/>
    </row>
    <row r="29" spans="1:16" x14ac:dyDescent="0.25">
      <c r="A29" s="102">
        <v>27</v>
      </c>
      <c r="B29" s="102" t="s">
        <v>200</v>
      </c>
      <c r="C29" s="102" t="s">
        <v>73</v>
      </c>
      <c r="D29" s="103"/>
      <c r="E29" s="102">
        <v>27</v>
      </c>
      <c r="F29" s="102" t="s">
        <v>201</v>
      </c>
      <c r="G29" s="102" t="s">
        <v>73</v>
      </c>
      <c r="H29" s="103"/>
      <c r="I29" s="102">
        <v>27</v>
      </c>
      <c r="J29" s="102" t="s">
        <v>121</v>
      </c>
      <c r="K29" s="102" t="s">
        <v>73</v>
      </c>
      <c r="L29" s="103"/>
      <c r="M29" s="102">
        <v>27</v>
      </c>
      <c r="N29" s="102" t="s">
        <v>136</v>
      </c>
      <c r="O29" s="102" t="s">
        <v>73</v>
      </c>
      <c r="P29" s="12"/>
    </row>
    <row r="30" spans="1:16" x14ac:dyDescent="0.25">
      <c r="A30" s="102">
        <v>28</v>
      </c>
      <c r="B30" s="102" t="s">
        <v>202</v>
      </c>
      <c r="C30" s="102" t="s">
        <v>73</v>
      </c>
      <c r="D30" s="103"/>
      <c r="E30" s="102">
        <v>28</v>
      </c>
      <c r="F30" s="102" t="s">
        <v>203</v>
      </c>
      <c r="G30" s="102" t="s">
        <v>73</v>
      </c>
      <c r="H30" s="103"/>
      <c r="I30" s="102">
        <v>28</v>
      </c>
      <c r="J30" s="102" t="s">
        <v>700</v>
      </c>
      <c r="K30" s="102" t="s">
        <v>73</v>
      </c>
      <c r="L30" s="103"/>
      <c r="M30" s="102">
        <v>28</v>
      </c>
      <c r="N30" s="102" t="s">
        <v>204</v>
      </c>
      <c r="O30" s="102" t="s">
        <v>73</v>
      </c>
      <c r="P30" s="12"/>
    </row>
    <row r="31" spans="1:16" x14ac:dyDescent="0.25">
      <c r="A31" s="102">
        <v>29</v>
      </c>
      <c r="B31" s="102" t="s">
        <v>205</v>
      </c>
      <c r="C31" s="102" t="s">
        <v>73</v>
      </c>
      <c r="D31" s="103"/>
      <c r="E31" s="102">
        <v>29</v>
      </c>
      <c r="F31" s="102" t="s">
        <v>115</v>
      </c>
      <c r="G31" s="102" t="s">
        <v>73</v>
      </c>
      <c r="H31" s="103"/>
      <c r="I31" s="102">
        <v>29</v>
      </c>
      <c r="J31" s="102" t="s">
        <v>120</v>
      </c>
      <c r="K31" s="102" t="s">
        <v>73</v>
      </c>
      <c r="L31" s="103"/>
      <c r="M31" s="102">
        <v>29</v>
      </c>
      <c r="N31" s="102" t="s">
        <v>133</v>
      </c>
      <c r="O31" s="102" t="s">
        <v>73</v>
      </c>
      <c r="P31" s="12"/>
    </row>
    <row r="32" spans="1:16" x14ac:dyDescent="0.25">
      <c r="A32" s="102">
        <v>30</v>
      </c>
      <c r="B32" s="102" t="s">
        <v>206</v>
      </c>
      <c r="C32" s="102" t="s">
        <v>73</v>
      </c>
      <c r="D32" s="103"/>
      <c r="E32" s="102">
        <v>30</v>
      </c>
      <c r="F32" s="102" t="s">
        <v>125</v>
      </c>
      <c r="G32" s="102" t="s">
        <v>73</v>
      </c>
      <c r="H32" s="103"/>
      <c r="I32" s="102">
        <v>30</v>
      </c>
      <c r="J32" s="102" t="s">
        <v>207</v>
      </c>
      <c r="K32" s="102" t="s">
        <v>73</v>
      </c>
      <c r="L32" s="103"/>
      <c r="M32" s="102">
        <v>30</v>
      </c>
      <c r="N32" s="102" t="s">
        <v>696</v>
      </c>
      <c r="O32" s="102" t="s">
        <v>73</v>
      </c>
      <c r="P32" s="12"/>
    </row>
    <row r="33" spans="1:16" x14ac:dyDescent="0.25">
      <c r="A33" s="102">
        <v>31</v>
      </c>
      <c r="B33" s="102" t="s">
        <v>208</v>
      </c>
      <c r="C33" s="102" t="s">
        <v>73</v>
      </c>
      <c r="D33" s="103"/>
      <c r="E33" s="102">
        <v>31</v>
      </c>
      <c r="F33" s="102" t="s">
        <v>131</v>
      </c>
      <c r="G33" s="102" t="s">
        <v>73</v>
      </c>
      <c r="H33" s="103"/>
      <c r="I33" s="102">
        <v>31</v>
      </c>
      <c r="J33" s="102" t="s">
        <v>129</v>
      </c>
      <c r="K33" s="102" t="s">
        <v>73</v>
      </c>
      <c r="L33" s="103"/>
      <c r="M33" s="102">
        <v>31</v>
      </c>
      <c r="N33" s="102" t="s">
        <v>697</v>
      </c>
      <c r="O33" s="102" t="s">
        <v>73</v>
      </c>
      <c r="P33" s="12"/>
    </row>
    <row r="34" spans="1:16" x14ac:dyDescent="0.25">
      <c r="A34" s="102">
        <v>32</v>
      </c>
      <c r="B34" s="102" t="s">
        <v>701</v>
      </c>
      <c r="C34" s="102" t="s">
        <v>73</v>
      </c>
      <c r="D34" s="103"/>
      <c r="E34" s="102">
        <v>32</v>
      </c>
      <c r="F34" s="102" t="s">
        <v>209</v>
      </c>
      <c r="G34" s="102" t="s">
        <v>73</v>
      </c>
      <c r="H34" s="103"/>
      <c r="I34" s="102">
        <v>32</v>
      </c>
      <c r="J34" s="102" t="s">
        <v>210</v>
      </c>
      <c r="K34" s="102" t="s">
        <v>73</v>
      </c>
      <c r="L34" s="103"/>
      <c r="M34" s="102">
        <v>32</v>
      </c>
      <c r="N34" s="102" t="s">
        <v>698</v>
      </c>
      <c r="O34" s="102" t="s">
        <v>73</v>
      </c>
      <c r="P34" s="12"/>
    </row>
    <row r="35" spans="1:16" x14ac:dyDescent="0.25">
      <c r="A35" s="102">
        <v>33</v>
      </c>
      <c r="B35" s="102" t="s">
        <v>211</v>
      </c>
      <c r="C35" s="102" t="s">
        <v>73</v>
      </c>
      <c r="D35" s="103"/>
      <c r="E35" s="102">
        <v>33</v>
      </c>
      <c r="F35" s="102" t="s">
        <v>212</v>
      </c>
      <c r="G35" s="102" t="s">
        <v>73</v>
      </c>
      <c r="H35" s="103"/>
      <c r="I35" s="102">
        <v>33</v>
      </c>
      <c r="J35" s="102" t="s">
        <v>137</v>
      </c>
      <c r="K35" s="102" t="s">
        <v>73</v>
      </c>
      <c r="L35" s="103"/>
      <c r="M35" s="102">
        <v>33</v>
      </c>
      <c r="N35" s="102" t="s">
        <v>699</v>
      </c>
      <c r="O35" s="102" t="s">
        <v>73</v>
      </c>
      <c r="P35" s="12"/>
    </row>
    <row r="36" spans="1:16" x14ac:dyDescent="0.25">
      <c r="A36" s="102">
        <v>34</v>
      </c>
      <c r="B36" s="102" t="s">
        <v>213</v>
      </c>
      <c r="C36" s="102" t="s">
        <v>73</v>
      </c>
      <c r="D36" s="103"/>
      <c r="E36" s="102">
        <v>34</v>
      </c>
      <c r="F36" s="102" t="s">
        <v>214</v>
      </c>
      <c r="G36" s="102" t="s">
        <v>73</v>
      </c>
      <c r="H36" s="103"/>
      <c r="I36" s="102">
        <v>34</v>
      </c>
      <c r="J36" s="102" t="s">
        <v>130</v>
      </c>
      <c r="K36" s="102" t="s">
        <v>73</v>
      </c>
      <c r="L36" s="103"/>
      <c r="M36" s="102">
        <v>34</v>
      </c>
      <c r="N36" s="102" t="s">
        <v>709</v>
      </c>
      <c r="O36" s="102" t="s">
        <v>73</v>
      </c>
      <c r="P36" s="12"/>
    </row>
    <row r="37" spans="1:16" x14ac:dyDescent="0.25">
      <c r="A37" s="102">
        <v>35</v>
      </c>
      <c r="B37" s="102" t="s">
        <v>215</v>
      </c>
      <c r="C37" s="102" t="s">
        <v>73</v>
      </c>
      <c r="D37" s="103"/>
      <c r="E37" s="102">
        <v>35</v>
      </c>
      <c r="F37" s="102" t="s">
        <v>216</v>
      </c>
      <c r="G37" s="102" t="s">
        <v>73</v>
      </c>
      <c r="H37" s="103"/>
      <c r="I37" s="102">
        <v>35</v>
      </c>
      <c r="J37" s="102" t="s">
        <v>217</v>
      </c>
      <c r="K37" s="102" t="s">
        <v>73</v>
      </c>
      <c r="L37" s="103"/>
      <c r="M37" s="102">
        <v>35</v>
      </c>
      <c r="N37" s="102"/>
      <c r="O37" s="102" t="s">
        <v>73</v>
      </c>
      <c r="P37" s="12"/>
    </row>
    <row r="38" spans="1:16" x14ac:dyDescent="0.25">
      <c r="A38" s="102">
        <v>36</v>
      </c>
      <c r="B38" s="102" t="s">
        <v>218</v>
      </c>
      <c r="C38" s="102" t="s">
        <v>73</v>
      </c>
      <c r="D38" s="103"/>
      <c r="E38" s="102">
        <v>36</v>
      </c>
      <c r="F38" s="102" t="s">
        <v>219</v>
      </c>
      <c r="G38" s="102" t="s">
        <v>73</v>
      </c>
      <c r="H38" s="103"/>
      <c r="I38" s="102">
        <v>36</v>
      </c>
      <c r="J38" s="102" t="s">
        <v>220</v>
      </c>
      <c r="K38" s="102" t="s">
        <v>73</v>
      </c>
      <c r="L38" s="103"/>
      <c r="M38" s="102">
        <v>36</v>
      </c>
      <c r="N38" s="102"/>
      <c r="O38" s="102" t="s">
        <v>73</v>
      </c>
      <c r="P38" s="12"/>
    </row>
    <row r="39" spans="1:16" x14ac:dyDescent="0.25">
      <c r="A39" s="102">
        <v>37</v>
      </c>
      <c r="B39" s="102" t="s">
        <v>221</v>
      </c>
      <c r="C39" s="102" t="s">
        <v>73</v>
      </c>
      <c r="D39" s="103"/>
      <c r="E39" s="102">
        <v>37</v>
      </c>
      <c r="F39" s="102" t="s">
        <v>138</v>
      </c>
      <c r="G39" s="102" t="s">
        <v>73</v>
      </c>
      <c r="H39" s="103"/>
      <c r="I39" s="102">
        <v>37</v>
      </c>
      <c r="J39" s="102" t="s">
        <v>222</v>
      </c>
      <c r="K39" s="102" t="s">
        <v>73</v>
      </c>
      <c r="L39" s="103"/>
      <c r="M39" s="102">
        <v>37</v>
      </c>
      <c r="N39" s="102"/>
      <c r="O39" s="102" t="s">
        <v>73</v>
      </c>
      <c r="P39" s="12"/>
    </row>
    <row r="40" spans="1:16" x14ac:dyDescent="0.25">
      <c r="A40" s="102">
        <v>38</v>
      </c>
      <c r="B40" s="102" t="s">
        <v>711</v>
      </c>
      <c r="C40" s="102" t="s">
        <v>73</v>
      </c>
      <c r="D40" s="103"/>
      <c r="E40" s="102">
        <v>38</v>
      </c>
      <c r="F40" s="102" t="s">
        <v>223</v>
      </c>
      <c r="G40" s="102" t="s">
        <v>73</v>
      </c>
      <c r="H40" s="103"/>
      <c r="I40" s="102">
        <v>38</v>
      </c>
      <c r="J40" s="102" t="s">
        <v>132</v>
      </c>
      <c r="K40" s="102" t="s">
        <v>73</v>
      </c>
      <c r="L40" s="103"/>
      <c r="M40" s="102">
        <v>38</v>
      </c>
      <c r="N40" s="102"/>
      <c r="O40" s="102" t="s">
        <v>73</v>
      </c>
      <c r="P40" s="12"/>
    </row>
    <row r="41" spans="1:16" x14ac:dyDescent="0.25">
      <c r="A41" s="102">
        <v>39</v>
      </c>
      <c r="B41" s="102" t="s">
        <v>224</v>
      </c>
      <c r="C41" s="102" t="s">
        <v>73</v>
      </c>
      <c r="D41" s="103"/>
      <c r="E41" s="102">
        <v>39</v>
      </c>
      <c r="F41" s="102" t="s">
        <v>134</v>
      </c>
      <c r="G41" s="102" t="s">
        <v>73</v>
      </c>
      <c r="H41" s="103"/>
      <c r="I41" s="102">
        <v>39</v>
      </c>
      <c r="J41" s="102" t="s">
        <v>139</v>
      </c>
      <c r="K41" s="102" t="s">
        <v>73</v>
      </c>
      <c r="L41" s="103"/>
      <c r="M41" s="102">
        <v>39</v>
      </c>
      <c r="N41" s="102"/>
      <c r="O41" s="102" t="s">
        <v>73</v>
      </c>
      <c r="P41" s="12"/>
    </row>
    <row r="42" spans="1:16" x14ac:dyDescent="0.25">
      <c r="A42" s="102">
        <v>40</v>
      </c>
      <c r="B42" s="102" t="s">
        <v>707</v>
      </c>
      <c r="C42" s="102" t="s">
        <v>73</v>
      </c>
      <c r="D42" s="103"/>
      <c r="E42" s="102">
        <v>40</v>
      </c>
      <c r="F42" s="102" t="s">
        <v>708</v>
      </c>
      <c r="G42" s="102" t="s">
        <v>73</v>
      </c>
      <c r="H42" s="103"/>
      <c r="I42" s="102">
        <v>40</v>
      </c>
      <c r="J42" s="102" t="s">
        <v>225</v>
      </c>
      <c r="K42" s="102" t="s">
        <v>73</v>
      </c>
      <c r="L42" s="103"/>
      <c r="M42" s="102">
        <v>40</v>
      </c>
      <c r="N42" s="102"/>
      <c r="O42" s="102" t="s">
        <v>73</v>
      </c>
      <c r="P42" s="12"/>
    </row>
    <row r="43" spans="1:16" x14ac:dyDescent="0.25">
      <c r="A43" s="102">
        <v>41</v>
      </c>
      <c r="B43" s="102" t="s">
        <v>388</v>
      </c>
      <c r="C43" s="102" t="s">
        <v>74</v>
      </c>
      <c r="D43" s="103"/>
      <c r="E43" s="102">
        <v>41</v>
      </c>
      <c r="F43" s="102" t="s">
        <v>389</v>
      </c>
      <c r="G43" s="102" t="s">
        <v>74</v>
      </c>
      <c r="H43" s="103"/>
      <c r="I43" s="102">
        <v>41</v>
      </c>
      <c r="J43" s="102" t="s">
        <v>390</v>
      </c>
      <c r="K43" s="102" t="s">
        <v>74</v>
      </c>
      <c r="L43" s="103"/>
      <c r="M43" s="102">
        <v>41</v>
      </c>
      <c r="N43" s="102" t="s">
        <v>391</v>
      </c>
      <c r="O43" s="102" t="s">
        <v>74</v>
      </c>
      <c r="P43" s="12"/>
    </row>
    <row r="44" spans="1:16" x14ac:dyDescent="0.25">
      <c r="A44" s="102">
        <v>42</v>
      </c>
      <c r="B44" s="102" t="s">
        <v>392</v>
      </c>
      <c r="C44" s="102" t="s">
        <v>74</v>
      </c>
      <c r="D44" s="103"/>
      <c r="E44" s="102">
        <v>42</v>
      </c>
      <c r="F44" s="102" t="s">
        <v>393</v>
      </c>
      <c r="G44" s="102" t="s">
        <v>74</v>
      </c>
      <c r="H44" s="103"/>
      <c r="I44" s="102">
        <v>42</v>
      </c>
      <c r="J44" s="102" t="s">
        <v>394</v>
      </c>
      <c r="K44" s="102" t="s">
        <v>74</v>
      </c>
      <c r="L44" s="103"/>
      <c r="M44" s="102">
        <v>42</v>
      </c>
      <c r="N44" s="102" t="s">
        <v>395</v>
      </c>
      <c r="O44" s="102" t="s">
        <v>74</v>
      </c>
      <c r="P44" s="12"/>
    </row>
    <row r="45" spans="1:16" x14ac:dyDescent="0.25">
      <c r="A45" s="102">
        <v>43</v>
      </c>
      <c r="B45" s="102" t="s">
        <v>396</v>
      </c>
      <c r="C45" s="102" t="s">
        <v>74</v>
      </c>
      <c r="D45" s="103"/>
      <c r="E45" s="102">
        <v>43</v>
      </c>
      <c r="F45" s="102" t="s">
        <v>397</v>
      </c>
      <c r="G45" s="102" t="s">
        <v>74</v>
      </c>
      <c r="H45" s="103"/>
      <c r="I45" s="102">
        <v>43</v>
      </c>
      <c r="J45" s="102" t="s">
        <v>398</v>
      </c>
      <c r="K45" s="102" t="s">
        <v>74</v>
      </c>
      <c r="L45" s="103"/>
      <c r="M45" s="102">
        <v>43</v>
      </c>
      <c r="N45" s="102" t="s">
        <v>399</v>
      </c>
      <c r="O45" s="102" t="s">
        <v>74</v>
      </c>
      <c r="P45" s="12"/>
    </row>
    <row r="46" spans="1:16" x14ac:dyDescent="0.25">
      <c r="A46" s="102">
        <v>44</v>
      </c>
      <c r="B46" s="102" t="s">
        <v>400</v>
      </c>
      <c r="C46" s="102" t="s">
        <v>74</v>
      </c>
      <c r="D46" s="103"/>
      <c r="E46" s="102">
        <v>44</v>
      </c>
      <c r="F46" s="102" t="s">
        <v>401</v>
      </c>
      <c r="G46" s="102" t="s">
        <v>74</v>
      </c>
      <c r="H46" s="103"/>
      <c r="I46" s="102">
        <v>44</v>
      </c>
      <c r="J46" s="102" t="s">
        <v>402</v>
      </c>
      <c r="K46" s="102" t="s">
        <v>74</v>
      </c>
      <c r="L46" s="103"/>
      <c r="M46" s="102">
        <v>44</v>
      </c>
      <c r="N46" s="102" t="s">
        <v>403</v>
      </c>
      <c r="O46" s="102" t="s">
        <v>74</v>
      </c>
      <c r="P46" s="12"/>
    </row>
    <row r="47" spans="1:16" x14ac:dyDescent="0.25">
      <c r="A47" s="102">
        <v>45</v>
      </c>
      <c r="B47" s="102" t="s">
        <v>404</v>
      </c>
      <c r="C47" s="102" t="s">
        <v>74</v>
      </c>
      <c r="D47" s="103"/>
      <c r="E47" s="102">
        <v>45</v>
      </c>
      <c r="F47" s="102" t="s">
        <v>405</v>
      </c>
      <c r="G47" s="102" t="s">
        <v>74</v>
      </c>
      <c r="H47" s="103"/>
      <c r="I47" s="102">
        <v>45</v>
      </c>
      <c r="J47" s="102" t="s">
        <v>406</v>
      </c>
      <c r="K47" s="102" t="s">
        <v>74</v>
      </c>
      <c r="L47" s="103"/>
      <c r="M47" s="102">
        <v>45</v>
      </c>
      <c r="N47" s="102" t="s">
        <v>407</v>
      </c>
      <c r="O47" s="102" t="s">
        <v>74</v>
      </c>
      <c r="P47" s="12"/>
    </row>
    <row r="48" spans="1:16" x14ac:dyDescent="0.25">
      <c r="A48" s="102">
        <v>46</v>
      </c>
      <c r="B48" s="102" t="s">
        <v>408</v>
      </c>
      <c r="C48" s="102" t="s">
        <v>74</v>
      </c>
      <c r="D48" s="103"/>
      <c r="E48" s="102">
        <v>46</v>
      </c>
      <c r="F48" s="102" t="s">
        <v>409</v>
      </c>
      <c r="G48" s="102" t="s">
        <v>74</v>
      </c>
      <c r="H48" s="103"/>
      <c r="I48" s="102">
        <v>46</v>
      </c>
      <c r="J48" s="102" t="s">
        <v>410</v>
      </c>
      <c r="K48" s="102" t="s">
        <v>74</v>
      </c>
      <c r="L48" s="103"/>
      <c r="M48" s="102">
        <v>46</v>
      </c>
      <c r="N48" s="102" t="s">
        <v>411</v>
      </c>
      <c r="O48" s="102" t="s">
        <v>74</v>
      </c>
      <c r="P48" s="12"/>
    </row>
    <row r="49" spans="1:16" x14ac:dyDescent="0.25">
      <c r="A49" s="102">
        <v>47</v>
      </c>
      <c r="B49" s="102" t="s">
        <v>412</v>
      </c>
      <c r="C49" s="102" t="s">
        <v>74</v>
      </c>
      <c r="D49" s="103"/>
      <c r="E49" s="102">
        <v>47</v>
      </c>
      <c r="F49" s="102" t="s">
        <v>413</v>
      </c>
      <c r="G49" s="102" t="s">
        <v>74</v>
      </c>
      <c r="H49" s="103"/>
      <c r="I49" s="102">
        <v>47</v>
      </c>
      <c r="J49" s="102" t="s">
        <v>414</v>
      </c>
      <c r="K49" s="102" t="s">
        <v>74</v>
      </c>
      <c r="L49" s="103"/>
      <c r="M49" s="102">
        <v>47</v>
      </c>
      <c r="N49" s="102" t="s">
        <v>415</v>
      </c>
      <c r="O49" s="102" t="s">
        <v>74</v>
      </c>
      <c r="P49" s="12"/>
    </row>
    <row r="50" spans="1:16" x14ac:dyDescent="0.25">
      <c r="A50" s="102">
        <v>48</v>
      </c>
      <c r="B50" s="102" t="s">
        <v>416</v>
      </c>
      <c r="C50" s="102" t="s">
        <v>74</v>
      </c>
      <c r="D50" s="103"/>
      <c r="E50" s="102">
        <v>48</v>
      </c>
      <c r="F50" s="102" t="s">
        <v>417</v>
      </c>
      <c r="G50" s="102" t="s">
        <v>74</v>
      </c>
      <c r="H50" s="103"/>
      <c r="I50" s="102">
        <v>48</v>
      </c>
      <c r="J50" s="102" t="s">
        <v>418</v>
      </c>
      <c r="K50" s="102" t="s">
        <v>74</v>
      </c>
      <c r="L50" s="103"/>
      <c r="M50" s="102">
        <v>48</v>
      </c>
      <c r="N50" s="102" t="s">
        <v>419</v>
      </c>
      <c r="O50" s="102" t="s">
        <v>74</v>
      </c>
      <c r="P50" s="12"/>
    </row>
    <row r="51" spans="1:16" x14ac:dyDescent="0.25">
      <c r="A51" s="102">
        <v>49</v>
      </c>
      <c r="B51" s="102" t="s">
        <v>420</v>
      </c>
      <c r="C51" s="102" t="s">
        <v>74</v>
      </c>
      <c r="D51" s="103"/>
      <c r="E51" s="102">
        <v>49</v>
      </c>
      <c r="F51" s="102" t="s">
        <v>421</v>
      </c>
      <c r="G51" s="102" t="s">
        <v>74</v>
      </c>
      <c r="H51" s="103"/>
      <c r="I51" s="102">
        <v>49</v>
      </c>
      <c r="J51" s="102" t="s">
        <v>422</v>
      </c>
      <c r="K51" s="102" t="s">
        <v>74</v>
      </c>
      <c r="L51" s="103"/>
      <c r="M51" s="102">
        <v>49</v>
      </c>
      <c r="N51" s="102" t="s">
        <v>423</v>
      </c>
      <c r="O51" s="102" t="s">
        <v>74</v>
      </c>
      <c r="P51" s="12"/>
    </row>
    <row r="52" spans="1:16" x14ac:dyDescent="0.25">
      <c r="A52" s="102">
        <v>50</v>
      </c>
      <c r="B52" s="102" t="s">
        <v>424</v>
      </c>
      <c r="C52" s="102" t="s">
        <v>74</v>
      </c>
      <c r="D52" s="103"/>
      <c r="E52" s="102">
        <v>50</v>
      </c>
      <c r="F52" s="102" t="s">
        <v>425</v>
      </c>
      <c r="G52" s="102" t="s">
        <v>74</v>
      </c>
      <c r="H52" s="103"/>
      <c r="I52" s="102">
        <v>50</v>
      </c>
      <c r="J52" s="102" t="s">
        <v>426</v>
      </c>
      <c r="K52" s="102" t="s">
        <v>74</v>
      </c>
      <c r="L52" s="103"/>
      <c r="M52" s="102">
        <v>50</v>
      </c>
      <c r="N52" s="102" t="s">
        <v>427</v>
      </c>
      <c r="O52" s="102" t="s">
        <v>74</v>
      </c>
      <c r="P52" s="12"/>
    </row>
    <row r="53" spans="1:16" x14ac:dyDescent="0.25">
      <c r="A53" s="102">
        <v>51</v>
      </c>
      <c r="B53" s="102" t="s">
        <v>428</v>
      </c>
      <c r="C53" s="102" t="s">
        <v>74</v>
      </c>
      <c r="D53" s="103"/>
      <c r="E53" s="102">
        <v>51</v>
      </c>
      <c r="F53" s="102" t="s">
        <v>429</v>
      </c>
      <c r="G53" s="102" t="s">
        <v>74</v>
      </c>
      <c r="H53" s="103"/>
      <c r="I53" s="102">
        <v>51</v>
      </c>
      <c r="J53" s="102" t="s">
        <v>430</v>
      </c>
      <c r="K53" s="102" t="s">
        <v>74</v>
      </c>
      <c r="L53" s="103"/>
      <c r="M53" s="102">
        <v>51</v>
      </c>
      <c r="N53" s="102" t="s">
        <v>431</v>
      </c>
      <c r="O53" s="102" t="s">
        <v>74</v>
      </c>
      <c r="P53" s="12"/>
    </row>
    <row r="54" spans="1:16" x14ac:dyDescent="0.25">
      <c r="A54" s="102">
        <v>52</v>
      </c>
      <c r="B54" s="102" t="s">
        <v>432</v>
      </c>
      <c r="C54" s="102" t="s">
        <v>74</v>
      </c>
      <c r="D54" s="103"/>
      <c r="E54" s="102">
        <v>52</v>
      </c>
      <c r="F54" s="102" t="s">
        <v>433</v>
      </c>
      <c r="G54" s="102" t="s">
        <v>74</v>
      </c>
      <c r="H54" s="103"/>
      <c r="I54" s="102">
        <v>52</v>
      </c>
      <c r="J54" s="102" t="s">
        <v>434</v>
      </c>
      <c r="K54" s="102" t="s">
        <v>74</v>
      </c>
      <c r="L54" s="103"/>
      <c r="M54" s="102">
        <v>52</v>
      </c>
      <c r="N54" s="102" t="s">
        <v>435</v>
      </c>
      <c r="O54" s="102" t="s">
        <v>74</v>
      </c>
      <c r="P54" s="12"/>
    </row>
    <row r="55" spans="1:16" x14ac:dyDescent="0.25">
      <c r="A55" s="102">
        <v>53</v>
      </c>
      <c r="B55" s="102" t="s">
        <v>436</v>
      </c>
      <c r="C55" s="102" t="s">
        <v>74</v>
      </c>
      <c r="D55" s="103"/>
      <c r="E55" s="102">
        <v>53</v>
      </c>
      <c r="F55" s="102" t="s">
        <v>437</v>
      </c>
      <c r="G55" s="102" t="s">
        <v>74</v>
      </c>
      <c r="H55" s="103"/>
      <c r="I55" s="102">
        <v>53</v>
      </c>
      <c r="J55" s="102" t="s">
        <v>438</v>
      </c>
      <c r="K55" s="102" t="s">
        <v>74</v>
      </c>
      <c r="L55" s="103"/>
      <c r="M55" s="102">
        <v>53</v>
      </c>
      <c r="N55" s="102" t="s">
        <v>439</v>
      </c>
      <c r="O55" s="102" t="s">
        <v>74</v>
      </c>
      <c r="P55" s="12"/>
    </row>
    <row r="56" spans="1:16" x14ac:dyDescent="0.25">
      <c r="A56" s="102">
        <v>54</v>
      </c>
      <c r="B56" s="102" t="s">
        <v>440</v>
      </c>
      <c r="C56" s="102" t="s">
        <v>74</v>
      </c>
      <c r="D56" s="103"/>
      <c r="E56" s="102">
        <v>54</v>
      </c>
      <c r="F56" s="102" t="s">
        <v>441</v>
      </c>
      <c r="G56" s="102" t="s">
        <v>74</v>
      </c>
      <c r="H56" s="103"/>
      <c r="I56" s="102">
        <v>54</v>
      </c>
      <c r="J56" s="102" t="s">
        <v>442</v>
      </c>
      <c r="K56" s="102" t="s">
        <v>74</v>
      </c>
      <c r="L56" s="103"/>
      <c r="M56" s="102">
        <v>54</v>
      </c>
      <c r="N56" s="102" t="s">
        <v>443</v>
      </c>
      <c r="O56" s="102" t="s">
        <v>74</v>
      </c>
      <c r="P56" s="12"/>
    </row>
    <row r="57" spans="1:16" x14ac:dyDescent="0.25">
      <c r="A57" s="102">
        <v>55</v>
      </c>
      <c r="B57" s="102" t="s">
        <v>444</v>
      </c>
      <c r="C57" s="102" t="s">
        <v>74</v>
      </c>
      <c r="D57" s="103"/>
      <c r="E57" s="102">
        <v>55</v>
      </c>
      <c r="F57" s="102" t="s">
        <v>445</v>
      </c>
      <c r="G57" s="102" t="s">
        <v>74</v>
      </c>
      <c r="H57" s="103"/>
      <c r="I57" s="102">
        <v>55</v>
      </c>
      <c r="J57" s="102" t="s">
        <v>446</v>
      </c>
      <c r="K57" s="102" t="s">
        <v>74</v>
      </c>
      <c r="L57" s="103"/>
      <c r="M57" s="102">
        <v>55</v>
      </c>
      <c r="N57" s="102" t="s">
        <v>447</v>
      </c>
      <c r="O57" s="102" t="s">
        <v>74</v>
      </c>
      <c r="P57" s="12"/>
    </row>
    <row r="58" spans="1:16" x14ac:dyDescent="0.25">
      <c r="A58" s="102">
        <v>56</v>
      </c>
      <c r="B58" s="102" t="s">
        <v>448</v>
      </c>
      <c r="C58" s="102" t="s">
        <v>74</v>
      </c>
      <c r="D58" s="103"/>
      <c r="E58" s="102">
        <v>56</v>
      </c>
      <c r="F58" s="102" t="s">
        <v>449</v>
      </c>
      <c r="G58" s="102" t="s">
        <v>74</v>
      </c>
      <c r="H58" s="103"/>
      <c r="I58" s="102">
        <v>56</v>
      </c>
      <c r="J58" s="102" t="s">
        <v>450</v>
      </c>
      <c r="K58" s="102" t="s">
        <v>74</v>
      </c>
      <c r="L58" s="103"/>
      <c r="M58" s="102">
        <v>56</v>
      </c>
      <c r="N58" s="102" t="s">
        <v>451</v>
      </c>
      <c r="O58" s="102" t="s">
        <v>74</v>
      </c>
      <c r="P58" s="12"/>
    </row>
    <row r="59" spans="1:16" x14ac:dyDescent="0.25">
      <c r="A59" s="102">
        <v>57</v>
      </c>
      <c r="B59" s="102" t="s">
        <v>452</v>
      </c>
      <c r="C59" s="102" t="s">
        <v>74</v>
      </c>
      <c r="D59" s="103"/>
      <c r="E59" s="102">
        <v>57</v>
      </c>
      <c r="F59" s="102" t="s">
        <v>453</v>
      </c>
      <c r="G59" s="102" t="s">
        <v>74</v>
      </c>
      <c r="H59" s="103"/>
      <c r="I59" s="102">
        <v>57</v>
      </c>
      <c r="J59" s="102" t="s">
        <v>454</v>
      </c>
      <c r="K59" s="102" t="s">
        <v>74</v>
      </c>
      <c r="L59" s="103"/>
      <c r="M59" s="102">
        <v>57</v>
      </c>
      <c r="N59" s="102" t="s">
        <v>455</v>
      </c>
      <c r="O59" s="102" t="s">
        <v>74</v>
      </c>
      <c r="P59" s="12"/>
    </row>
    <row r="60" spans="1:16" x14ac:dyDescent="0.25">
      <c r="A60" s="102">
        <v>58</v>
      </c>
      <c r="B60" s="102"/>
      <c r="C60" s="102" t="s">
        <v>74</v>
      </c>
      <c r="D60" s="103"/>
      <c r="E60" s="102">
        <v>58</v>
      </c>
      <c r="F60" s="102" t="s">
        <v>456</v>
      </c>
      <c r="G60" s="102" t="s">
        <v>74</v>
      </c>
      <c r="H60" s="103"/>
      <c r="I60" s="102">
        <v>58</v>
      </c>
      <c r="J60" s="102" t="s">
        <v>457</v>
      </c>
      <c r="K60" s="102" t="s">
        <v>74</v>
      </c>
      <c r="L60" s="103"/>
      <c r="M60" s="102">
        <v>58</v>
      </c>
      <c r="N60" s="102" t="s">
        <v>458</v>
      </c>
      <c r="O60" s="102" t="s">
        <v>74</v>
      </c>
      <c r="P60" s="12"/>
    </row>
    <row r="61" spans="1:16" x14ac:dyDescent="0.25">
      <c r="A61" s="102">
        <v>59</v>
      </c>
      <c r="B61" s="102"/>
      <c r="C61" s="102" t="s">
        <v>74</v>
      </c>
      <c r="D61" s="103"/>
      <c r="E61" s="102">
        <v>59</v>
      </c>
      <c r="F61" s="102" t="s">
        <v>459</v>
      </c>
      <c r="G61" s="102" t="s">
        <v>74</v>
      </c>
      <c r="H61" s="103"/>
      <c r="I61" s="102">
        <v>59</v>
      </c>
      <c r="J61" s="102"/>
      <c r="K61" s="102" t="s">
        <v>74</v>
      </c>
      <c r="L61" s="103"/>
      <c r="M61" s="102">
        <v>59</v>
      </c>
      <c r="N61" s="102"/>
      <c r="O61" s="102" t="s">
        <v>74</v>
      </c>
      <c r="P61" s="12"/>
    </row>
    <row r="62" spans="1:16" x14ac:dyDescent="0.25">
      <c r="A62" s="102">
        <v>60</v>
      </c>
      <c r="B62" s="102"/>
      <c r="C62" s="102" t="s">
        <v>74</v>
      </c>
      <c r="D62" s="103"/>
      <c r="E62" s="102">
        <v>60</v>
      </c>
      <c r="F62" s="102"/>
      <c r="G62" s="102" t="s">
        <v>74</v>
      </c>
      <c r="H62" s="103"/>
      <c r="I62" s="102">
        <v>60</v>
      </c>
      <c r="J62" s="102"/>
      <c r="K62" s="102" t="s">
        <v>74</v>
      </c>
      <c r="L62" s="103"/>
      <c r="M62" s="102">
        <v>60</v>
      </c>
      <c r="N62" s="102"/>
      <c r="O62" s="102" t="s">
        <v>74</v>
      </c>
      <c r="P62" s="12"/>
    </row>
    <row r="63" spans="1:16" x14ac:dyDescent="0.25">
      <c r="A63" s="102">
        <v>61</v>
      </c>
      <c r="B63" s="102" t="s">
        <v>631</v>
      </c>
      <c r="C63" s="102" t="s">
        <v>75</v>
      </c>
      <c r="D63" s="103"/>
      <c r="E63" s="102">
        <v>61</v>
      </c>
      <c r="F63" s="102" t="s">
        <v>632</v>
      </c>
      <c r="G63" s="102" t="s">
        <v>75</v>
      </c>
      <c r="H63" s="103"/>
      <c r="I63" s="102">
        <v>61</v>
      </c>
      <c r="J63" s="102" t="s">
        <v>633</v>
      </c>
      <c r="K63" s="102" t="s">
        <v>75</v>
      </c>
      <c r="L63" s="103"/>
      <c r="M63" s="102">
        <v>61</v>
      </c>
      <c r="N63" s="102" t="s">
        <v>634</v>
      </c>
      <c r="O63" s="102" t="s">
        <v>75</v>
      </c>
      <c r="P63" s="12"/>
    </row>
    <row r="64" spans="1:16" x14ac:dyDescent="0.25">
      <c r="A64" s="102">
        <v>62</v>
      </c>
      <c r="B64" s="102" t="s">
        <v>635</v>
      </c>
      <c r="C64" s="102" t="s">
        <v>75</v>
      </c>
      <c r="D64" s="103"/>
      <c r="E64" s="102">
        <v>62</v>
      </c>
      <c r="F64" s="102" t="s">
        <v>636</v>
      </c>
      <c r="G64" s="102" t="s">
        <v>75</v>
      </c>
      <c r="H64" s="103"/>
      <c r="I64" s="102">
        <v>62</v>
      </c>
      <c r="J64" s="102" t="s">
        <v>637</v>
      </c>
      <c r="K64" s="102" t="s">
        <v>75</v>
      </c>
      <c r="L64" s="103"/>
      <c r="M64" s="102">
        <v>62</v>
      </c>
      <c r="N64" s="102" t="s">
        <v>638</v>
      </c>
      <c r="O64" s="102" t="s">
        <v>75</v>
      </c>
      <c r="P64" s="12"/>
    </row>
    <row r="65" spans="1:16" x14ac:dyDescent="0.25">
      <c r="A65" s="102">
        <v>63</v>
      </c>
      <c r="B65" s="102" t="s">
        <v>639</v>
      </c>
      <c r="C65" s="102" t="s">
        <v>75</v>
      </c>
      <c r="D65" s="103"/>
      <c r="E65" s="102">
        <v>63</v>
      </c>
      <c r="F65" s="102" t="s">
        <v>640</v>
      </c>
      <c r="G65" s="102" t="s">
        <v>75</v>
      </c>
      <c r="H65" s="103"/>
      <c r="I65" s="102">
        <v>63</v>
      </c>
      <c r="J65" s="102" t="s">
        <v>641</v>
      </c>
      <c r="K65" s="102" t="s">
        <v>75</v>
      </c>
      <c r="L65" s="103"/>
      <c r="M65" s="102">
        <v>63</v>
      </c>
      <c r="N65" s="102" t="s">
        <v>642</v>
      </c>
      <c r="O65" s="102" t="s">
        <v>75</v>
      </c>
      <c r="P65" s="12"/>
    </row>
    <row r="66" spans="1:16" x14ac:dyDescent="0.25">
      <c r="A66" s="102">
        <v>64</v>
      </c>
      <c r="B66" s="102" t="s">
        <v>643</v>
      </c>
      <c r="C66" s="102" t="s">
        <v>75</v>
      </c>
      <c r="D66" s="103"/>
      <c r="E66" s="102">
        <v>64</v>
      </c>
      <c r="F66" s="102" t="s">
        <v>644</v>
      </c>
      <c r="G66" s="102" t="s">
        <v>75</v>
      </c>
      <c r="H66" s="103"/>
      <c r="I66" s="102">
        <v>64</v>
      </c>
      <c r="J66" s="102" t="s">
        <v>645</v>
      </c>
      <c r="K66" s="102" t="s">
        <v>75</v>
      </c>
      <c r="L66" s="103"/>
      <c r="M66" s="102">
        <v>64</v>
      </c>
      <c r="N66" s="102" t="s">
        <v>646</v>
      </c>
      <c r="O66" s="102" t="s">
        <v>75</v>
      </c>
      <c r="P66" s="12"/>
    </row>
    <row r="67" spans="1:16" x14ac:dyDescent="0.25">
      <c r="A67" s="102">
        <v>65</v>
      </c>
      <c r="B67" s="102" t="s">
        <v>647</v>
      </c>
      <c r="C67" s="102" t="s">
        <v>75</v>
      </c>
      <c r="D67" s="103"/>
      <c r="E67" s="102">
        <v>65</v>
      </c>
      <c r="F67" s="102" t="s">
        <v>648</v>
      </c>
      <c r="G67" s="102" t="s">
        <v>75</v>
      </c>
      <c r="H67" s="103"/>
      <c r="I67" s="102">
        <v>65</v>
      </c>
      <c r="J67" s="102" t="s">
        <v>649</v>
      </c>
      <c r="K67" s="102" t="s">
        <v>75</v>
      </c>
      <c r="L67" s="103"/>
      <c r="M67" s="102">
        <v>65</v>
      </c>
      <c r="N67" s="102" t="s">
        <v>650</v>
      </c>
      <c r="O67" s="102" t="s">
        <v>75</v>
      </c>
      <c r="P67" s="12"/>
    </row>
    <row r="68" spans="1:16" x14ac:dyDescent="0.25">
      <c r="A68" s="102">
        <v>66</v>
      </c>
      <c r="B68" s="102" t="s">
        <v>651</v>
      </c>
      <c r="C68" s="102" t="s">
        <v>75</v>
      </c>
      <c r="D68" s="103"/>
      <c r="E68" s="102">
        <v>66</v>
      </c>
      <c r="F68" s="102" t="s">
        <v>652</v>
      </c>
      <c r="G68" s="102" t="s">
        <v>75</v>
      </c>
      <c r="H68" s="103"/>
      <c r="I68" s="102">
        <v>66</v>
      </c>
      <c r="J68" s="102" t="s">
        <v>653</v>
      </c>
      <c r="K68" s="102" t="s">
        <v>75</v>
      </c>
      <c r="L68" s="103"/>
      <c r="M68" s="102">
        <v>66</v>
      </c>
      <c r="N68" s="102" t="s">
        <v>654</v>
      </c>
      <c r="O68" s="102" t="s">
        <v>75</v>
      </c>
      <c r="P68" s="12"/>
    </row>
    <row r="69" spans="1:16" x14ac:dyDescent="0.25">
      <c r="A69" s="102">
        <v>67</v>
      </c>
      <c r="B69" s="102" t="s">
        <v>655</v>
      </c>
      <c r="C69" s="102" t="s">
        <v>75</v>
      </c>
      <c r="D69" s="103"/>
      <c r="E69" s="102">
        <v>67</v>
      </c>
      <c r="F69" s="102" t="s">
        <v>656</v>
      </c>
      <c r="G69" s="102" t="s">
        <v>75</v>
      </c>
      <c r="H69" s="103"/>
      <c r="I69" s="102">
        <v>67</v>
      </c>
      <c r="J69" s="102" t="s">
        <v>657</v>
      </c>
      <c r="K69" s="102" t="s">
        <v>75</v>
      </c>
      <c r="L69" s="103"/>
      <c r="M69" s="102">
        <v>67</v>
      </c>
      <c r="N69" s="102" t="s">
        <v>658</v>
      </c>
      <c r="O69" s="102" t="s">
        <v>75</v>
      </c>
      <c r="P69" s="12"/>
    </row>
    <row r="70" spans="1:16" x14ac:dyDescent="0.25">
      <c r="A70" s="102">
        <v>68</v>
      </c>
      <c r="B70" s="102" t="s">
        <v>659</v>
      </c>
      <c r="C70" s="102" t="s">
        <v>75</v>
      </c>
      <c r="D70" s="103"/>
      <c r="E70" s="102">
        <v>68</v>
      </c>
      <c r="F70" s="102" t="s">
        <v>660</v>
      </c>
      <c r="G70" s="102" t="s">
        <v>75</v>
      </c>
      <c r="H70" s="103"/>
      <c r="I70" s="102">
        <v>68</v>
      </c>
      <c r="J70" s="102" t="s">
        <v>661</v>
      </c>
      <c r="K70" s="102" t="s">
        <v>75</v>
      </c>
      <c r="L70" s="103"/>
      <c r="M70" s="102">
        <v>68</v>
      </c>
      <c r="N70" s="102" t="s">
        <v>662</v>
      </c>
      <c r="O70" s="102" t="s">
        <v>75</v>
      </c>
      <c r="P70" s="12"/>
    </row>
    <row r="71" spans="1:16" x14ac:dyDescent="0.25">
      <c r="A71" s="102">
        <v>69</v>
      </c>
      <c r="B71" s="102" t="s">
        <v>663</v>
      </c>
      <c r="C71" s="102" t="s">
        <v>75</v>
      </c>
      <c r="D71" s="103"/>
      <c r="E71" s="102">
        <v>69</v>
      </c>
      <c r="F71" s="102" t="s">
        <v>710</v>
      </c>
      <c r="G71" s="102" t="s">
        <v>75</v>
      </c>
      <c r="H71" s="103"/>
      <c r="I71" s="102">
        <v>69</v>
      </c>
      <c r="J71" s="102" t="s">
        <v>664</v>
      </c>
      <c r="K71" s="102" t="s">
        <v>75</v>
      </c>
      <c r="L71" s="103"/>
      <c r="M71" s="102">
        <v>69</v>
      </c>
      <c r="N71" s="102" t="s">
        <v>665</v>
      </c>
      <c r="O71" s="102" t="s">
        <v>75</v>
      </c>
      <c r="P71" s="12"/>
    </row>
    <row r="72" spans="1:16" x14ac:dyDescent="0.25">
      <c r="A72" s="102">
        <v>70</v>
      </c>
      <c r="B72" s="102" t="s">
        <v>666</v>
      </c>
      <c r="C72" s="102" t="s">
        <v>75</v>
      </c>
      <c r="D72" s="103"/>
      <c r="E72" s="102">
        <v>70</v>
      </c>
      <c r="F72" s="102" t="s">
        <v>667</v>
      </c>
      <c r="G72" s="102" t="s">
        <v>75</v>
      </c>
      <c r="H72" s="103"/>
      <c r="I72" s="102">
        <v>70</v>
      </c>
      <c r="J72" s="102" t="s">
        <v>668</v>
      </c>
      <c r="K72" s="102" t="s">
        <v>75</v>
      </c>
      <c r="L72" s="103"/>
      <c r="M72" s="102">
        <v>70</v>
      </c>
      <c r="N72" s="102" t="s">
        <v>669</v>
      </c>
      <c r="O72" s="102" t="s">
        <v>75</v>
      </c>
      <c r="P72" s="12"/>
    </row>
    <row r="73" spans="1:16" x14ac:dyDescent="0.25">
      <c r="A73" s="102">
        <v>71</v>
      </c>
      <c r="B73" s="102" t="s">
        <v>670</v>
      </c>
      <c r="C73" s="102" t="s">
        <v>75</v>
      </c>
      <c r="D73" s="103"/>
      <c r="E73" s="102">
        <v>71</v>
      </c>
      <c r="F73" s="102" t="s">
        <v>671</v>
      </c>
      <c r="G73" s="102" t="s">
        <v>75</v>
      </c>
      <c r="H73" s="103"/>
      <c r="I73" s="102">
        <v>71</v>
      </c>
      <c r="J73" s="102" t="s">
        <v>672</v>
      </c>
      <c r="K73" s="102" t="s">
        <v>75</v>
      </c>
      <c r="L73" s="103"/>
      <c r="M73" s="102">
        <v>71</v>
      </c>
      <c r="N73" s="102" t="s">
        <v>673</v>
      </c>
      <c r="O73" s="102" t="s">
        <v>75</v>
      </c>
      <c r="P73" s="12"/>
    </row>
    <row r="74" spans="1:16" x14ac:dyDescent="0.25">
      <c r="A74" s="102">
        <v>72</v>
      </c>
      <c r="B74" s="102" t="s">
        <v>674</v>
      </c>
      <c r="C74" s="102" t="s">
        <v>75</v>
      </c>
      <c r="D74" s="103"/>
      <c r="E74" s="102">
        <v>72</v>
      </c>
      <c r="F74" s="102" t="s">
        <v>675</v>
      </c>
      <c r="G74" s="102" t="s">
        <v>75</v>
      </c>
      <c r="H74" s="103"/>
      <c r="I74" s="102">
        <v>72</v>
      </c>
      <c r="J74" s="102" t="s">
        <v>676</v>
      </c>
      <c r="K74" s="102" t="s">
        <v>75</v>
      </c>
      <c r="L74" s="103"/>
      <c r="M74" s="102">
        <v>72</v>
      </c>
      <c r="N74" s="102" t="s">
        <v>677</v>
      </c>
      <c r="O74" s="102" t="s">
        <v>75</v>
      </c>
      <c r="P74" s="12"/>
    </row>
    <row r="75" spans="1:16" x14ac:dyDescent="0.25">
      <c r="A75" s="102">
        <v>73</v>
      </c>
      <c r="B75" s="102" t="s">
        <v>678</v>
      </c>
      <c r="C75" s="102" t="s">
        <v>75</v>
      </c>
      <c r="D75" s="103"/>
      <c r="E75" s="102">
        <v>73</v>
      </c>
      <c r="F75" s="102" t="s">
        <v>679</v>
      </c>
      <c r="G75" s="102" t="s">
        <v>75</v>
      </c>
      <c r="H75" s="103"/>
      <c r="I75" s="102">
        <v>73</v>
      </c>
      <c r="J75" s="102" t="s">
        <v>680</v>
      </c>
      <c r="K75" s="102" t="s">
        <v>75</v>
      </c>
      <c r="L75" s="103"/>
      <c r="M75" s="102">
        <v>73</v>
      </c>
      <c r="N75" s="102" t="s">
        <v>681</v>
      </c>
      <c r="O75" s="102" t="s">
        <v>75</v>
      </c>
      <c r="P75" s="12"/>
    </row>
    <row r="76" spans="1:16" x14ac:dyDescent="0.25">
      <c r="A76" s="102">
        <v>74</v>
      </c>
      <c r="B76" s="102" t="s">
        <v>682</v>
      </c>
      <c r="C76" s="102" t="s">
        <v>75</v>
      </c>
      <c r="D76" s="103"/>
      <c r="E76" s="102">
        <v>74</v>
      </c>
      <c r="F76" s="102" t="s">
        <v>683</v>
      </c>
      <c r="G76" s="102" t="s">
        <v>75</v>
      </c>
      <c r="H76" s="103"/>
      <c r="I76" s="102">
        <v>74</v>
      </c>
      <c r="J76" s="102" t="s">
        <v>684</v>
      </c>
      <c r="K76" s="102" t="s">
        <v>75</v>
      </c>
      <c r="L76" s="103"/>
      <c r="M76" s="102">
        <v>74</v>
      </c>
      <c r="N76" s="102" t="s">
        <v>685</v>
      </c>
      <c r="O76" s="102" t="s">
        <v>75</v>
      </c>
      <c r="P76" s="12"/>
    </row>
    <row r="77" spans="1:16" x14ac:dyDescent="0.25">
      <c r="A77" s="102">
        <v>75</v>
      </c>
      <c r="B77" s="102" t="s">
        <v>686</v>
      </c>
      <c r="C77" s="102" t="s">
        <v>75</v>
      </c>
      <c r="D77" s="103"/>
      <c r="E77" s="102">
        <v>75</v>
      </c>
      <c r="F77" s="102" t="s">
        <v>687</v>
      </c>
      <c r="G77" s="102" t="s">
        <v>75</v>
      </c>
      <c r="H77" s="103"/>
      <c r="I77" s="102">
        <v>75</v>
      </c>
      <c r="J77" s="102" t="s">
        <v>688</v>
      </c>
      <c r="K77" s="102" t="s">
        <v>75</v>
      </c>
      <c r="L77" s="103"/>
      <c r="M77" s="102">
        <v>75</v>
      </c>
      <c r="N77" s="102"/>
      <c r="O77" s="102" t="s">
        <v>75</v>
      </c>
      <c r="P77" s="12"/>
    </row>
    <row r="78" spans="1:16" x14ac:dyDescent="0.25">
      <c r="A78" s="102">
        <v>76</v>
      </c>
      <c r="B78" s="102"/>
      <c r="C78" s="102" t="s">
        <v>75</v>
      </c>
      <c r="D78" s="103"/>
      <c r="E78" s="102">
        <v>76</v>
      </c>
      <c r="F78" s="102"/>
      <c r="G78" s="102" t="s">
        <v>75</v>
      </c>
      <c r="H78" s="103"/>
      <c r="I78" s="102">
        <v>76</v>
      </c>
      <c r="J78" s="102" t="s">
        <v>704</v>
      </c>
      <c r="K78" s="102" t="s">
        <v>75</v>
      </c>
      <c r="L78" s="103"/>
      <c r="M78" s="102">
        <v>76</v>
      </c>
      <c r="N78" s="102"/>
      <c r="O78" s="102" t="s">
        <v>75</v>
      </c>
      <c r="P78" s="12"/>
    </row>
    <row r="79" spans="1:16" x14ac:dyDescent="0.25">
      <c r="A79" s="102">
        <v>77</v>
      </c>
      <c r="B79" s="102"/>
      <c r="C79" s="102" t="s">
        <v>75</v>
      </c>
      <c r="D79" s="103"/>
      <c r="E79" s="102">
        <v>77</v>
      </c>
      <c r="F79" s="102"/>
      <c r="G79" s="102" t="s">
        <v>75</v>
      </c>
      <c r="H79" s="103"/>
      <c r="I79" s="102">
        <v>77</v>
      </c>
      <c r="J79" s="102"/>
      <c r="K79" s="102" t="s">
        <v>75</v>
      </c>
      <c r="L79" s="103"/>
      <c r="M79" s="102">
        <v>77</v>
      </c>
      <c r="N79" s="102"/>
      <c r="O79" s="102" t="s">
        <v>75</v>
      </c>
      <c r="P79" s="12"/>
    </row>
    <row r="80" spans="1:16" x14ac:dyDescent="0.25">
      <c r="A80" s="102">
        <v>78</v>
      </c>
      <c r="B80" s="102"/>
      <c r="C80" s="102" t="s">
        <v>75</v>
      </c>
      <c r="D80" s="103"/>
      <c r="E80" s="102">
        <v>78</v>
      </c>
      <c r="F80" s="102"/>
      <c r="G80" s="102" t="s">
        <v>75</v>
      </c>
      <c r="H80" s="103"/>
      <c r="I80" s="102">
        <v>78</v>
      </c>
      <c r="J80" s="102"/>
      <c r="K80" s="102" t="s">
        <v>75</v>
      </c>
      <c r="L80" s="103"/>
      <c r="M80" s="102">
        <v>78</v>
      </c>
      <c r="N80" s="102"/>
      <c r="O80" s="102" t="s">
        <v>75</v>
      </c>
      <c r="P80" s="12"/>
    </row>
    <row r="81" spans="1:16" x14ac:dyDescent="0.25">
      <c r="A81" s="102">
        <v>79</v>
      </c>
      <c r="B81" s="102"/>
      <c r="C81" s="102" t="s">
        <v>75</v>
      </c>
      <c r="D81" s="103"/>
      <c r="E81" s="102">
        <v>79</v>
      </c>
      <c r="F81" s="102"/>
      <c r="G81" s="102" t="s">
        <v>75</v>
      </c>
      <c r="H81" s="103"/>
      <c r="I81" s="102">
        <v>79</v>
      </c>
      <c r="J81" s="102"/>
      <c r="K81" s="102" t="s">
        <v>75</v>
      </c>
      <c r="L81" s="103"/>
      <c r="M81" s="102">
        <v>79</v>
      </c>
      <c r="N81" s="102"/>
      <c r="O81" s="102" t="s">
        <v>75</v>
      </c>
      <c r="P81" s="12"/>
    </row>
    <row r="82" spans="1:16" x14ac:dyDescent="0.25">
      <c r="A82" s="102">
        <v>80</v>
      </c>
      <c r="B82" s="102"/>
      <c r="C82" s="102" t="s">
        <v>75</v>
      </c>
      <c r="D82" s="103"/>
      <c r="E82" s="102">
        <v>80</v>
      </c>
      <c r="F82" s="102"/>
      <c r="G82" s="102" t="s">
        <v>75</v>
      </c>
      <c r="H82" s="103"/>
      <c r="I82" s="102">
        <v>80</v>
      </c>
      <c r="J82" s="102"/>
      <c r="K82" s="102" t="s">
        <v>75</v>
      </c>
      <c r="L82" s="103"/>
      <c r="M82" s="102">
        <v>80</v>
      </c>
      <c r="N82" s="102"/>
      <c r="O82" s="102" t="s">
        <v>75</v>
      </c>
      <c r="P82" s="12"/>
    </row>
    <row r="83" spans="1:16" x14ac:dyDescent="0.25">
      <c r="A83" s="102">
        <v>81</v>
      </c>
      <c r="B83" s="102" t="s">
        <v>518</v>
      </c>
      <c r="C83" s="102" t="s">
        <v>76</v>
      </c>
      <c r="D83" s="103"/>
      <c r="E83" s="102">
        <v>81</v>
      </c>
      <c r="F83" s="102" t="s">
        <v>519</v>
      </c>
      <c r="G83" s="102" t="s">
        <v>76</v>
      </c>
      <c r="H83" s="103"/>
      <c r="I83" s="102">
        <v>81</v>
      </c>
      <c r="J83" s="102" t="s">
        <v>520</v>
      </c>
      <c r="K83" s="102" t="s">
        <v>76</v>
      </c>
      <c r="L83" s="103"/>
      <c r="M83" s="102">
        <v>81</v>
      </c>
      <c r="N83" s="102" t="s">
        <v>521</v>
      </c>
      <c r="O83" s="102" t="s">
        <v>76</v>
      </c>
      <c r="P83" s="12"/>
    </row>
    <row r="84" spans="1:16" x14ac:dyDescent="0.25">
      <c r="A84" s="102">
        <v>82</v>
      </c>
      <c r="B84" s="102" t="s">
        <v>522</v>
      </c>
      <c r="C84" s="102" t="s">
        <v>76</v>
      </c>
      <c r="D84" s="103"/>
      <c r="E84" s="102">
        <v>82</v>
      </c>
      <c r="F84" s="102" t="s">
        <v>523</v>
      </c>
      <c r="G84" s="102" t="s">
        <v>76</v>
      </c>
      <c r="H84" s="103"/>
      <c r="I84" s="102">
        <v>82</v>
      </c>
      <c r="J84" s="102" t="s">
        <v>524</v>
      </c>
      <c r="K84" s="102" t="s">
        <v>76</v>
      </c>
      <c r="L84" s="103"/>
      <c r="M84" s="102">
        <v>82</v>
      </c>
      <c r="N84" s="102" t="s">
        <v>525</v>
      </c>
      <c r="O84" s="102" t="s">
        <v>76</v>
      </c>
      <c r="P84" s="12"/>
    </row>
    <row r="85" spans="1:16" x14ac:dyDescent="0.25">
      <c r="A85" s="102">
        <v>83</v>
      </c>
      <c r="B85" s="102" t="s">
        <v>526</v>
      </c>
      <c r="C85" s="102" t="s">
        <v>76</v>
      </c>
      <c r="D85" s="103"/>
      <c r="E85" s="102">
        <v>83</v>
      </c>
      <c r="F85" s="102" t="s">
        <v>527</v>
      </c>
      <c r="G85" s="102" t="s">
        <v>76</v>
      </c>
      <c r="H85" s="103"/>
      <c r="I85" s="102">
        <v>83</v>
      </c>
      <c r="J85" s="102" t="s">
        <v>528</v>
      </c>
      <c r="K85" s="102" t="s">
        <v>76</v>
      </c>
      <c r="L85" s="103"/>
      <c r="M85" s="102">
        <v>83</v>
      </c>
      <c r="N85" s="102" t="s">
        <v>411</v>
      </c>
      <c r="O85" s="102" t="s">
        <v>76</v>
      </c>
      <c r="P85" s="12"/>
    </row>
    <row r="86" spans="1:16" x14ac:dyDescent="0.25">
      <c r="A86" s="102">
        <v>84</v>
      </c>
      <c r="B86" s="102" t="s">
        <v>529</v>
      </c>
      <c r="C86" s="102" t="s">
        <v>76</v>
      </c>
      <c r="D86" s="103"/>
      <c r="E86" s="102">
        <v>84</v>
      </c>
      <c r="F86" s="102" t="s">
        <v>530</v>
      </c>
      <c r="G86" s="102" t="s">
        <v>76</v>
      </c>
      <c r="H86" s="103"/>
      <c r="I86" s="102">
        <v>84</v>
      </c>
      <c r="J86" s="102" t="s">
        <v>531</v>
      </c>
      <c r="K86" s="102" t="s">
        <v>76</v>
      </c>
      <c r="L86" s="103"/>
      <c r="M86" s="102">
        <v>84</v>
      </c>
      <c r="N86" s="102" t="s">
        <v>532</v>
      </c>
      <c r="O86" s="102" t="s">
        <v>76</v>
      </c>
      <c r="P86" s="12"/>
    </row>
    <row r="87" spans="1:16" x14ac:dyDescent="0.25">
      <c r="A87" s="102">
        <v>85</v>
      </c>
      <c r="B87" s="102" t="s">
        <v>533</v>
      </c>
      <c r="C87" s="102" t="s">
        <v>76</v>
      </c>
      <c r="D87" s="103"/>
      <c r="E87" s="102">
        <v>85</v>
      </c>
      <c r="F87" s="102" t="s">
        <v>534</v>
      </c>
      <c r="G87" s="102" t="s">
        <v>76</v>
      </c>
      <c r="H87" s="103"/>
      <c r="I87" s="102">
        <v>85</v>
      </c>
      <c r="J87" s="102" t="s">
        <v>535</v>
      </c>
      <c r="K87" s="102" t="s">
        <v>76</v>
      </c>
      <c r="L87" s="103"/>
      <c r="M87" s="102">
        <v>85</v>
      </c>
      <c r="N87" s="102" t="s">
        <v>536</v>
      </c>
      <c r="O87" s="102" t="s">
        <v>76</v>
      </c>
      <c r="P87" s="12"/>
    </row>
    <row r="88" spans="1:16" x14ac:dyDescent="0.25">
      <c r="A88" s="102">
        <v>86</v>
      </c>
      <c r="B88" s="102" t="s">
        <v>537</v>
      </c>
      <c r="C88" s="102" t="s">
        <v>76</v>
      </c>
      <c r="D88" s="103"/>
      <c r="E88" s="102">
        <v>86</v>
      </c>
      <c r="F88" s="102" t="s">
        <v>538</v>
      </c>
      <c r="G88" s="102" t="s">
        <v>76</v>
      </c>
      <c r="H88" s="103"/>
      <c r="I88" s="102">
        <v>86</v>
      </c>
      <c r="J88" s="102" t="s">
        <v>539</v>
      </c>
      <c r="K88" s="102" t="s">
        <v>76</v>
      </c>
      <c r="L88" s="103"/>
      <c r="M88" s="102">
        <v>86</v>
      </c>
      <c r="N88" s="102" t="s">
        <v>540</v>
      </c>
      <c r="O88" s="102" t="s">
        <v>76</v>
      </c>
      <c r="P88" s="12"/>
    </row>
    <row r="89" spans="1:16" x14ac:dyDescent="0.25">
      <c r="A89" s="102">
        <v>87</v>
      </c>
      <c r="B89" s="102" t="s">
        <v>541</v>
      </c>
      <c r="C89" s="102" t="s">
        <v>76</v>
      </c>
      <c r="D89" s="103"/>
      <c r="E89" s="102">
        <v>87</v>
      </c>
      <c r="F89" s="102" t="s">
        <v>542</v>
      </c>
      <c r="G89" s="102" t="s">
        <v>76</v>
      </c>
      <c r="H89" s="103"/>
      <c r="I89" s="102">
        <v>87</v>
      </c>
      <c r="J89" s="102" t="s">
        <v>543</v>
      </c>
      <c r="K89" s="102" t="s">
        <v>76</v>
      </c>
      <c r="L89" s="103"/>
      <c r="M89" s="102">
        <v>87</v>
      </c>
      <c r="N89" s="102" t="s">
        <v>544</v>
      </c>
      <c r="O89" s="102" t="s">
        <v>76</v>
      </c>
      <c r="P89" s="12"/>
    </row>
    <row r="90" spans="1:16" x14ac:dyDescent="0.25">
      <c r="A90" s="102">
        <v>88</v>
      </c>
      <c r="B90" s="102" t="s">
        <v>545</v>
      </c>
      <c r="C90" s="102" t="s">
        <v>76</v>
      </c>
      <c r="D90" s="103"/>
      <c r="E90" s="102">
        <v>88</v>
      </c>
      <c r="F90" s="102" t="s">
        <v>546</v>
      </c>
      <c r="G90" s="102" t="s">
        <v>76</v>
      </c>
      <c r="H90" s="103"/>
      <c r="I90" s="102">
        <v>88</v>
      </c>
      <c r="J90" s="102" t="s">
        <v>547</v>
      </c>
      <c r="K90" s="102" t="s">
        <v>76</v>
      </c>
      <c r="L90" s="103"/>
      <c r="M90" s="102">
        <v>88</v>
      </c>
      <c r="N90" s="102" t="s">
        <v>548</v>
      </c>
      <c r="O90" s="102" t="s">
        <v>76</v>
      </c>
      <c r="P90" s="12"/>
    </row>
    <row r="91" spans="1:16" x14ac:dyDescent="0.25">
      <c r="A91" s="102">
        <v>89</v>
      </c>
      <c r="B91" s="102" t="s">
        <v>549</v>
      </c>
      <c r="C91" s="102" t="s">
        <v>76</v>
      </c>
      <c r="D91" s="103"/>
      <c r="E91" s="102">
        <v>89</v>
      </c>
      <c r="F91" s="102" t="s">
        <v>550</v>
      </c>
      <c r="G91" s="102" t="s">
        <v>76</v>
      </c>
      <c r="H91" s="103"/>
      <c r="I91" s="102">
        <v>89</v>
      </c>
      <c r="J91" s="102" t="s">
        <v>551</v>
      </c>
      <c r="K91" s="102" t="s">
        <v>76</v>
      </c>
      <c r="L91" s="103"/>
      <c r="M91" s="102">
        <v>89</v>
      </c>
      <c r="N91" s="102" t="s">
        <v>552</v>
      </c>
      <c r="O91" s="102" t="s">
        <v>76</v>
      </c>
      <c r="P91" s="12"/>
    </row>
    <row r="92" spans="1:16" x14ac:dyDescent="0.25">
      <c r="A92" s="102">
        <v>90</v>
      </c>
      <c r="B92" s="102" t="s">
        <v>553</v>
      </c>
      <c r="C92" s="102" t="s">
        <v>76</v>
      </c>
      <c r="D92" s="103"/>
      <c r="E92" s="102">
        <v>90</v>
      </c>
      <c r="F92" s="102" t="s">
        <v>554</v>
      </c>
      <c r="G92" s="102" t="s">
        <v>76</v>
      </c>
      <c r="H92" s="103"/>
      <c r="I92" s="102">
        <v>90</v>
      </c>
      <c r="J92" s="102" t="s">
        <v>555</v>
      </c>
      <c r="K92" s="102" t="s">
        <v>76</v>
      </c>
      <c r="L92" s="103"/>
      <c r="M92" s="102">
        <v>90</v>
      </c>
      <c r="N92" s="102" t="s">
        <v>556</v>
      </c>
      <c r="O92" s="102" t="s">
        <v>76</v>
      </c>
      <c r="P92" s="12"/>
    </row>
    <row r="93" spans="1:16" x14ac:dyDescent="0.25">
      <c r="A93" s="102">
        <v>91</v>
      </c>
      <c r="B93" s="102" t="s">
        <v>557</v>
      </c>
      <c r="C93" s="102" t="s">
        <v>76</v>
      </c>
      <c r="D93" s="103"/>
      <c r="E93" s="102">
        <v>91</v>
      </c>
      <c r="F93" s="102" t="s">
        <v>558</v>
      </c>
      <c r="G93" s="102" t="s">
        <v>76</v>
      </c>
      <c r="H93" s="103"/>
      <c r="I93" s="102">
        <v>91</v>
      </c>
      <c r="J93" s="102" t="s">
        <v>559</v>
      </c>
      <c r="K93" s="102" t="s">
        <v>76</v>
      </c>
      <c r="L93" s="103"/>
      <c r="M93" s="102">
        <v>91</v>
      </c>
      <c r="N93" s="102" t="s">
        <v>560</v>
      </c>
      <c r="O93" s="102" t="s">
        <v>76</v>
      </c>
      <c r="P93" s="12"/>
    </row>
    <row r="94" spans="1:16" x14ac:dyDescent="0.25">
      <c r="A94" s="102">
        <v>92</v>
      </c>
      <c r="B94" s="102" t="s">
        <v>561</v>
      </c>
      <c r="C94" s="102" t="s">
        <v>76</v>
      </c>
      <c r="D94" s="103"/>
      <c r="E94" s="102">
        <v>92</v>
      </c>
      <c r="F94" s="102" t="s">
        <v>562</v>
      </c>
      <c r="G94" s="102" t="s">
        <v>76</v>
      </c>
      <c r="H94" s="103"/>
      <c r="I94" s="102">
        <v>92</v>
      </c>
      <c r="J94" s="102" t="s">
        <v>563</v>
      </c>
      <c r="K94" s="102" t="s">
        <v>76</v>
      </c>
      <c r="L94" s="103"/>
      <c r="M94" s="102">
        <v>92</v>
      </c>
      <c r="N94" s="102"/>
      <c r="O94" s="102" t="s">
        <v>76</v>
      </c>
      <c r="P94" s="12"/>
    </row>
    <row r="95" spans="1:16" x14ac:dyDescent="0.25">
      <c r="A95" s="102">
        <v>93</v>
      </c>
      <c r="B95" s="102" t="s">
        <v>564</v>
      </c>
      <c r="C95" s="102" t="s">
        <v>76</v>
      </c>
      <c r="D95" s="103"/>
      <c r="E95" s="102">
        <v>93</v>
      </c>
      <c r="F95" s="102" t="s">
        <v>565</v>
      </c>
      <c r="G95" s="102" t="s">
        <v>76</v>
      </c>
      <c r="H95" s="103"/>
      <c r="I95" s="102">
        <v>93</v>
      </c>
      <c r="J95" s="102"/>
      <c r="K95" s="102" t="s">
        <v>76</v>
      </c>
      <c r="L95" s="103"/>
      <c r="M95" s="102">
        <v>93</v>
      </c>
      <c r="N95" s="102"/>
      <c r="O95" s="102" t="s">
        <v>76</v>
      </c>
      <c r="P95" s="12"/>
    </row>
    <row r="96" spans="1:16" x14ac:dyDescent="0.25">
      <c r="A96" s="102">
        <v>94</v>
      </c>
      <c r="B96" s="102"/>
      <c r="C96" s="102" t="s">
        <v>76</v>
      </c>
      <c r="D96" s="103"/>
      <c r="E96" s="102">
        <v>94</v>
      </c>
      <c r="F96" s="102" t="s">
        <v>566</v>
      </c>
      <c r="G96" s="102" t="s">
        <v>76</v>
      </c>
      <c r="H96" s="103"/>
      <c r="I96" s="102">
        <v>94</v>
      </c>
      <c r="J96" s="102"/>
      <c r="K96" s="102" t="s">
        <v>76</v>
      </c>
      <c r="L96" s="103"/>
      <c r="M96" s="102">
        <v>94</v>
      </c>
      <c r="N96" s="102"/>
      <c r="O96" s="102" t="s">
        <v>76</v>
      </c>
      <c r="P96" s="12"/>
    </row>
    <row r="97" spans="1:16" x14ac:dyDescent="0.25">
      <c r="A97" s="102">
        <v>95</v>
      </c>
      <c r="B97" s="102"/>
      <c r="C97" s="102" t="s">
        <v>76</v>
      </c>
      <c r="D97" s="103"/>
      <c r="E97" s="102">
        <v>95</v>
      </c>
      <c r="F97" s="102"/>
      <c r="G97" s="102" t="s">
        <v>76</v>
      </c>
      <c r="H97" s="103"/>
      <c r="I97" s="102">
        <v>95</v>
      </c>
      <c r="J97" s="102"/>
      <c r="K97" s="102" t="s">
        <v>76</v>
      </c>
      <c r="L97" s="103"/>
      <c r="M97" s="102">
        <v>95</v>
      </c>
      <c r="N97" s="102"/>
      <c r="O97" s="102" t="s">
        <v>76</v>
      </c>
      <c r="P97" s="12"/>
    </row>
    <row r="98" spans="1:16" x14ac:dyDescent="0.25">
      <c r="A98" s="102">
        <v>96</v>
      </c>
      <c r="B98" s="102"/>
      <c r="C98" s="102" t="s">
        <v>76</v>
      </c>
      <c r="D98" s="103"/>
      <c r="E98" s="102">
        <v>96</v>
      </c>
      <c r="F98" s="102"/>
      <c r="G98" s="102" t="s">
        <v>76</v>
      </c>
      <c r="H98" s="103"/>
      <c r="I98" s="102">
        <v>96</v>
      </c>
      <c r="J98" s="102"/>
      <c r="K98" s="102" t="s">
        <v>76</v>
      </c>
      <c r="L98" s="103"/>
      <c r="M98" s="102">
        <v>96</v>
      </c>
      <c r="N98" s="102"/>
      <c r="O98" s="102" t="s">
        <v>76</v>
      </c>
      <c r="P98" s="12"/>
    </row>
    <row r="99" spans="1:16" x14ac:dyDescent="0.25">
      <c r="A99" s="102">
        <v>97</v>
      </c>
      <c r="B99" s="102"/>
      <c r="C99" s="102" t="s">
        <v>76</v>
      </c>
      <c r="D99" s="103"/>
      <c r="E99" s="102">
        <v>97</v>
      </c>
      <c r="F99" s="102"/>
      <c r="G99" s="102" t="s">
        <v>76</v>
      </c>
      <c r="H99" s="103"/>
      <c r="I99" s="102">
        <v>97</v>
      </c>
      <c r="J99" s="102"/>
      <c r="K99" s="102" t="s">
        <v>76</v>
      </c>
      <c r="L99" s="103"/>
      <c r="M99" s="102">
        <v>97</v>
      </c>
      <c r="N99" s="102"/>
      <c r="O99" s="102" t="s">
        <v>76</v>
      </c>
      <c r="P99" s="12"/>
    </row>
    <row r="100" spans="1:16" x14ac:dyDescent="0.25">
      <c r="A100" s="102">
        <v>98</v>
      </c>
      <c r="B100" s="102"/>
      <c r="C100" s="102" t="s">
        <v>76</v>
      </c>
      <c r="D100" s="103"/>
      <c r="E100" s="102">
        <v>98</v>
      </c>
      <c r="F100" s="102"/>
      <c r="G100" s="102" t="s">
        <v>76</v>
      </c>
      <c r="H100" s="103"/>
      <c r="I100" s="102">
        <v>98</v>
      </c>
      <c r="J100" s="102"/>
      <c r="K100" s="102" t="s">
        <v>76</v>
      </c>
      <c r="L100" s="103"/>
      <c r="M100" s="102">
        <v>98</v>
      </c>
      <c r="N100" s="102"/>
      <c r="O100" s="102" t="s">
        <v>76</v>
      </c>
      <c r="P100" s="12"/>
    </row>
    <row r="101" spans="1:16" x14ac:dyDescent="0.25">
      <c r="A101" s="102">
        <v>99</v>
      </c>
      <c r="B101" s="102"/>
      <c r="C101" s="102" t="s">
        <v>76</v>
      </c>
      <c r="D101" s="103"/>
      <c r="E101" s="102">
        <v>99</v>
      </c>
      <c r="F101" s="102"/>
      <c r="G101" s="102" t="s">
        <v>76</v>
      </c>
      <c r="H101" s="103"/>
      <c r="I101" s="102">
        <v>99</v>
      </c>
      <c r="J101" s="102"/>
      <c r="K101" s="102" t="s">
        <v>76</v>
      </c>
      <c r="L101" s="103"/>
      <c r="M101" s="102">
        <v>99</v>
      </c>
      <c r="N101" s="102"/>
      <c r="O101" s="102" t="s">
        <v>76</v>
      </c>
      <c r="P101" s="12"/>
    </row>
    <row r="102" spans="1:16" x14ac:dyDescent="0.25">
      <c r="A102" s="102">
        <v>100</v>
      </c>
      <c r="B102" s="102"/>
      <c r="C102" s="102" t="s">
        <v>76</v>
      </c>
      <c r="D102" s="103"/>
      <c r="E102" s="102">
        <v>100</v>
      </c>
      <c r="F102" s="102"/>
      <c r="G102" s="102" t="s">
        <v>76</v>
      </c>
      <c r="H102" s="103"/>
      <c r="I102" s="102">
        <v>100</v>
      </c>
      <c r="J102" s="102"/>
      <c r="K102" s="102" t="s">
        <v>76</v>
      </c>
      <c r="L102" s="103"/>
      <c r="M102" s="102">
        <v>100</v>
      </c>
      <c r="N102" s="102"/>
      <c r="O102" s="102" t="s">
        <v>76</v>
      </c>
      <c r="P102" s="12"/>
    </row>
  </sheetData>
  <sheetProtection password="CC45" sheet="1" objects="1" scenarios="1" autoFilter="0"/>
  <sortState xmlns:xlrd2="http://schemas.microsoft.com/office/spreadsheetml/2017/richdata2" ref="M3:O16">
    <sortCondition ref="M3:M16"/>
  </sortState>
  <mergeCells count="4">
    <mergeCell ref="A1:C1"/>
    <mergeCell ref="E1:G1"/>
    <mergeCell ref="I1:K1"/>
    <mergeCell ref="M1:O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Home!$F$4:$F$9</xm:f>
          </x14:formula1>
          <xm:sqref>G3:G102 K3:K102 C3:C102 O3:O102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-0.249977111117893"/>
  </sheetPr>
  <dimension ref="A1:X46"/>
  <sheetViews>
    <sheetView showZeros="0" tabSelected="1" workbookViewId="0">
      <selection activeCell="C17" sqref="C17"/>
    </sheetView>
  </sheetViews>
  <sheetFormatPr defaultRowHeight="15" x14ac:dyDescent="0.25"/>
  <cols>
    <col min="1" max="1" width="5.7109375" style="75" customWidth="1"/>
    <col min="2" max="2" width="25.7109375" style="75" customWidth="1"/>
    <col min="3" max="10" width="6.7109375" style="75" customWidth="1"/>
    <col min="11" max="12" width="9.140625" style="75"/>
    <col min="13" max="13" width="9.140625" style="75" hidden="1" customWidth="1"/>
    <col min="14" max="14" width="23" style="75" hidden="1" customWidth="1"/>
    <col min="15" max="24" width="9.140625" style="75" hidden="1" customWidth="1"/>
    <col min="25" max="25" width="0" style="75" hidden="1" customWidth="1"/>
    <col min="26" max="16384" width="9.140625" style="75"/>
  </cols>
  <sheetData>
    <row r="1" spans="1:24" ht="15" customHeight="1" x14ac:dyDescent="0.25">
      <c r="A1" s="138" t="str">
        <f>Home!$B$1</f>
        <v>Northern Schools' Inter-County Cross Country Championships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24" ht="15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24" ht="17.25" customHeight="1" x14ac:dyDescent="0.25"/>
    <row r="4" spans="1:24" ht="17.25" customHeight="1" x14ac:dyDescent="0.25"/>
    <row r="5" spans="1:24" ht="17.25" customHeight="1" x14ac:dyDescent="0.25"/>
    <row r="6" spans="1:24" ht="17.25" customHeight="1" thickBot="1" x14ac:dyDescent="0.3"/>
    <row r="7" spans="1:24" ht="21.95" customHeight="1" thickTop="1" x14ac:dyDescent="0.35">
      <c r="A7" s="139" t="s">
        <v>81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24" ht="21.95" customHeight="1" thickBot="1" x14ac:dyDescent="0.4">
      <c r="A8" s="142" t="s">
        <v>71</v>
      </c>
      <c r="B8" s="143"/>
      <c r="C8" s="143"/>
      <c r="D8" s="143"/>
      <c r="E8" s="143"/>
      <c r="F8" s="143"/>
      <c r="G8" s="143"/>
      <c r="H8" s="143"/>
      <c r="I8" s="143"/>
      <c r="J8" s="143"/>
      <c r="K8" s="144"/>
    </row>
    <row r="9" spans="1:24" ht="21.75" thickTop="1" x14ac:dyDescent="0.35">
      <c r="A9" s="145">
        <f>Home!$I$4</f>
        <v>43498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O9" s="76" t="s">
        <v>61</v>
      </c>
      <c r="P9" s="76" t="s">
        <v>62</v>
      </c>
      <c r="Q9" s="76" t="s">
        <v>63</v>
      </c>
      <c r="R9" s="76" t="s">
        <v>83</v>
      </c>
      <c r="S9" s="76" t="s">
        <v>64</v>
      </c>
      <c r="T9" s="76" t="s">
        <v>65</v>
      </c>
      <c r="U9" s="76" t="s">
        <v>66</v>
      </c>
      <c r="V9" s="76" t="s">
        <v>84</v>
      </c>
      <c r="W9" s="76" t="s">
        <v>67</v>
      </c>
    </row>
    <row r="10" spans="1:24" x14ac:dyDescent="0.25">
      <c r="M10" s="107">
        <f ca="1">IF(W10="",0,_xlfn.RANK.EQ(W10,W10:W14,1))</f>
        <v>0</v>
      </c>
      <c r="N10" s="76" t="str">
        <f>Home!F4</f>
        <v>Cleveland</v>
      </c>
      <c r="O10" s="107">
        <f ca="1">Minor_Boys!$AF$115</f>
        <v>77</v>
      </c>
      <c r="P10" s="107">
        <f ca="1">Junior_Boys!$AF$115</f>
        <v>173</v>
      </c>
      <c r="Q10" s="107">
        <f ca="1">Intermediate_Boys!$AF$115</f>
        <v>192</v>
      </c>
      <c r="R10" s="107">
        <f ca="1">Senior_Boys!$AF$115</f>
        <v>0</v>
      </c>
      <c r="S10" s="107">
        <f ca="1">Minor_Girls!$AF$115</f>
        <v>267</v>
      </c>
      <c r="T10" s="107">
        <f ca="1">Junior_Girls!$AF$115</f>
        <v>177</v>
      </c>
      <c r="U10" s="107">
        <f ca="1">Intermediate_Girls!$AF$115</f>
        <v>312</v>
      </c>
      <c r="V10" s="107">
        <f ca="1">Senior_Girls!$AF$115</f>
        <v>0</v>
      </c>
      <c r="W10" s="107" t="str">
        <f ca="1">IF(X10=8,SUM(O10:U10),"")</f>
        <v/>
      </c>
      <c r="X10" s="75">
        <f ca="1">COUNT(O10:V10)-COUNTIF(O10:V10,0)</f>
        <v>6</v>
      </c>
    </row>
    <row r="11" spans="1:24" ht="21" x14ac:dyDescent="0.35">
      <c r="A11" s="135" t="str">
        <f>CONCATENATE(Home!$B$2,", ",Home!$G$3)</f>
        <v>Temple Park, South Shields, Saturday 2nd February 2019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M11" s="107">
        <f ca="1">IF(W11="",0,_xlfn.RANK.EQ(W11,W10:W14,1))</f>
        <v>1</v>
      </c>
      <c r="N11" s="76" t="str">
        <f>Home!F5</f>
        <v>Cumbria</v>
      </c>
      <c r="O11" s="107">
        <f ca="1">Minor_Boys!$AF$116</f>
        <v>54</v>
      </c>
      <c r="P11" s="107">
        <f ca="1">Junior_Boys!$AF$116</f>
        <v>78</v>
      </c>
      <c r="Q11" s="107">
        <f ca="1">Intermediate_Boys!$AF$116</f>
        <v>108</v>
      </c>
      <c r="R11" s="107">
        <f ca="1">Senior_Boys!$AF$116</f>
        <v>57</v>
      </c>
      <c r="S11" s="107">
        <f ca="1">Minor_Girls!$AF$116</f>
        <v>62</v>
      </c>
      <c r="T11" s="107">
        <f ca="1">Junior_Girls!$AF$116</f>
        <v>65</v>
      </c>
      <c r="U11" s="107">
        <f ca="1">Intermediate_Girls!$AF$116</f>
        <v>94</v>
      </c>
      <c r="V11" s="107">
        <f ca="1">Senior_Girls!$AF$116</f>
        <v>66</v>
      </c>
      <c r="W11" s="107">
        <f ca="1">IF(X11=8,SUM(O11:U11),"")</f>
        <v>518</v>
      </c>
      <c r="X11" s="75">
        <f ca="1">COUNT(O11:V11)-COUNTIF(O11:V11,0)</f>
        <v>8</v>
      </c>
    </row>
    <row r="12" spans="1:24" x14ac:dyDescent="0.25">
      <c r="M12" s="107">
        <f ca="1">IF(W12="",0,_xlfn.RANK.EQ(W12,W10:W14,1))</f>
        <v>4</v>
      </c>
      <c r="N12" s="76" t="str">
        <f>Home!F6</f>
        <v>Durham</v>
      </c>
      <c r="O12" s="107">
        <f ca="1">Minor_Boys!$AF$117</f>
        <v>162</v>
      </c>
      <c r="P12" s="107">
        <f ca="1">Junior_Boys!$AF$117</f>
        <v>160</v>
      </c>
      <c r="Q12" s="107">
        <f ca="1">Intermediate_Boys!$AF$117</f>
        <v>106</v>
      </c>
      <c r="R12" s="107">
        <f ca="1">Senior_Boys!$AF$117</f>
        <v>183</v>
      </c>
      <c r="S12" s="107">
        <f ca="1">Minor_Girls!$AF$117</f>
        <v>108</v>
      </c>
      <c r="T12" s="107">
        <f ca="1">Junior_Girls!$AF$117</f>
        <v>68</v>
      </c>
      <c r="U12" s="107">
        <f ca="1">Intermediate_Girls!$AF$117</f>
        <v>56</v>
      </c>
      <c r="V12" s="107">
        <f ca="1">Senior_Girls!$AF$117</f>
        <v>76</v>
      </c>
      <c r="W12" s="107">
        <f ca="1">IF(X12=8,SUM(O12:U12),"")</f>
        <v>843</v>
      </c>
      <c r="X12" s="75">
        <f ca="1">COUNT(O12:V12)-COUNTIF(O12:V12,0)</f>
        <v>8</v>
      </c>
    </row>
    <row r="13" spans="1:24" x14ac:dyDescent="0.25">
      <c r="M13" s="107">
        <f ca="1">IF(W13="",0,_xlfn.RANK.EQ(W13,W10:W14,1))</f>
        <v>3</v>
      </c>
      <c r="N13" s="76" t="str">
        <f>Home!F7</f>
        <v>Northumberland</v>
      </c>
      <c r="O13" s="107">
        <f ca="1">Minor_Boys!$AF$118</f>
        <v>176</v>
      </c>
      <c r="P13" s="107">
        <f ca="1">Junior_Boys!$AF$118</f>
        <v>28</v>
      </c>
      <c r="Q13" s="107">
        <f ca="1">Intermediate_Boys!$AF$118</f>
        <v>135</v>
      </c>
      <c r="R13" s="107">
        <f ca="1">Senior_Boys!$AF$118</f>
        <v>42</v>
      </c>
      <c r="S13" s="107">
        <f ca="1">Minor_Girls!$AF$118</f>
        <v>114</v>
      </c>
      <c r="T13" s="107">
        <f ca="1">Junior_Girls!$AF$118</f>
        <v>135</v>
      </c>
      <c r="U13" s="107">
        <f ca="1">Intermediate_Girls!$AF$118</f>
        <v>88</v>
      </c>
      <c r="V13" s="107">
        <f ca="1">Senior_Girls!$AF$118</f>
        <v>148</v>
      </c>
      <c r="W13" s="107">
        <f ca="1">IF(X13=8,SUM(O13:U13),"")</f>
        <v>718</v>
      </c>
      <c r="X13" s="75">
        <f ca="1">COUNT(O13:V13)-COUNTIF(O13:V13,0)</f>
        <v>8</v>
      </c>
    </row>
    <row r="14" spans="1:24" ht="21" x14ac:dyDescent="0.35">
      <c r="A14" s="135" t="s">
        <v>70</v>
      </c>
      <c r="B14" s="135"/>
      <c r="C14" s="135"/>
      <c r="D14" s="108"/>
      <c r="E14" s="136" t="str">
        <f ca="1">IFERROR(VLOOKUP(1,M10:N14,2,0),"")</f>
        <v>Cumbria</v>
      </c>
      <c r="F14" s="136"/>
      <c r="G14" s="136"/>
      <c r="H14" s="136"/>
      <c r="I14" s="136"/>
      <c r="M14" s="107">
        <f ca="1">IF(W14="",0,_xlfn.RANK.EQ(W14,W10:W14,1))</f>
        <v>2</v>
      </c>
      <c r="N14" s="76" t="str">
        <f>Home!F8</f>
        <v>North Yorkshire</v>
      </c>
      <c r="O14" s="107">
        <f ca="1">Minor_Boys!$AF$119</f>
        <v>80</v>
      </c>
      <c r="P14" s="107">
        <f ca="1">Junior_Boys!$AF$119</f>
        <v>115</v>
      </c>
      <c r="Q14" s="107">
        <f ca="1">Intermediate_Boys!$AF$119</f>
        <v>41</v>
      </c>
      <c r="R14" s="107">
        <f ca="1">Senior_Boys!$AF$119</f>
        <v>106</v>
      </c>
      <c r="S14" s="107">
        <f ca="1">Minor_Girls!$AF$119</f>
        <v>58</v>
      </c>
      <c r="T14" s="107">
        <f ca="1">Junior_Girls!$AF$119</f>
        <v>84</v>
      </c>
      <c r="U14" s="107">
        <f ca="1">Intermediate_Girls!$AF$119</f>
        <v>69</v>
      </c>
      <c r="V14" s="107">
        <f ca="1">Senior_Girls!$AF$119</f>
        <v>61</v>
      </c>
      <c r="W14" s="107">
        <f ca="1">IF(X14=8,SUM(O14:U14),"")</f>
        <v>553</v>
      </c>
      <c r="X14" s="75">
        <f ca="1">COUNT(O14:V14)-COUNTIF(O14:V14,0)</f>
        <v>8</v>
      </c>
    </row>
    <row r="15" spans="1:24" x14ac:dyDescent="0.25">
      <c r="C15" s="77">
        <v>3</v>
      </c>
      <c r="D15" s="77">
        <v>4</v>
      </c>
      <c r="E15" s="77">
        <v>5</v>
      </c>
      <c r="F15" s="77">
        <v>6</v>
      </c>
      <c r="G15" s="77">
        <v>7</v>
      </c>
      <c r="H15" s="77">
        <v>8</v>
      </c>
      <c r="I15" s="77">
        <v>9</v>
      </c>
      <c r="J15" s="77">
        <v>10</v>
      </c>
    </row>
    <row r="16" spans="1:24" x14ac:dyDescent="0.25">
      <c r="B16" s="78" t="s">
        <v>77</v>
      </c>
      <c r="C16" s="79" t="s">
        <v>61</v>
      </c>
      <c r="D16" s="79" t="s">
        <v>62</v>
      </c>
      <c r="E16" s="79" t="s">
        <v>63</v>
      </c>
      <c r="F16" s="79" t="s">
        <v>83</v>
      </c>
      <c r="G16" s="79" t="s">
        <v>64</v>
      </c>
      <c r="H16" s="79" t="s">
        <v>65</v>
      </c>
      <c r="I16" s="79" t="s">
        <v>66</v>
      </c>
      <c r="J16" s="79" t="s">
        <v>84</v>
      </c>
      <c r="K16" s="79" t="s">
        <v>67</v>
      </c>
    </row>
    <row r="17" spans="1:22" x14ac:dyDescent="0.25">
      <c r="A17" s="80">
        <v>1</v>
      </c>
      <c r="B17" s="81" t="str">
        <f ca="1">IFERROR(VLOOKUP(A17,M10:N14,2,0),"")</f>
        <v>Cumbria</v>
      </c>
      <c r="C17" s="82">
        <f ca="1">IFERROR(VLOOKUP(A17,M10:V14,C15,0),"")</f>
        <v>54</v>
      </c>
      <c r="D17" s="82">
        <f ca="1">IFERROR(VLOOKUP(A17,M10:V14,D15,0),"")</f>
        <v>78</v>
      </c>
      <c r="E17" s="82">
        <f ca="1">IFERROR(VLOOKUP(A17,M10:V14,E15,0),"")</f>
        <v>108</v>
      </c>
      <c r="F17" s="82">
        <f ca="1">IFERROR(VLOOKUP(A17,M10:V14,F15,0),"")</f>
        <v>57</v>
      </c>
      <c r="G17" s="82">
        <f ca="1">IFERROR(VLOOKUP(A17,M10:V14,G15,0),"")</f>
        <v>62</v>
      </c>
      <c r="H17" s="82">
        <f ca="1">IFERROR(VLOOKUP(A17,M10:V14,H15,0),"")</f>
        <v>65</v>
      </c>
      <c r="I17" s="82">
        <f ca="1">IFERROR(VLOOKUP(A17,M10:V14,I15,0),"")</f>
        <v>94</v>
      </c>
      <c r="J17" s="82">
        <f ca="1">IFERROR(VLOOKUP(A17,M10:V14,J15,0),"")</f>
        <v>66</v>
      </c>
      <c r="K17" s="82">
        <f ca="1">SUM(C17:J17)</f>
        <v>584</v>
      </c>
    </row>
    <row r="18" spans="1:22" x14ac:dyDescent="0.25">
      <c r="A18" s="80">
        <v>2</v>
      </c>
      <c r="B18" s="81" t="str">
        <f ca="1">IFERROR(VLOOKUP(A18,M10:N14,2,0),"")</f>
        <v>North Yorkshire</v>
      </c>
      <c r="C18" s="82">
        <f ca="1">IFERROR(VLOOKUP(A18,M10:V14,C15,0),"")</f>
        <v>80</v>
      </c>
      <c r="D18" s="82">
        <f ca="1">IFERROR(VLOOKUP(A18,M10:V14,D15,0),"")</f>
        <v>115</v>
      </c>
      <c r="E18" s="82">
        <f ca="1">IFERROR(VLOOKUP(A18,M10:V14,E15,0),"")</f>
        <v>41</v>
      </c>
      <c r="F18" s="82">
        <f ca="1">IFERROR(VLOOKUP(A18,M10:V14,F15,0),"")</f>
        <v>106</v>
      </c>
      <c r="G18" s="82">
        <f ca="1">IFERROR(VLOOKUP(A18,M10:V14,G15,0),"")</f>
        <v>58</v>
      </c>
      <c r="H18" s="82">
        <f ca="1">IFERROR(VLOOKUP(A18,M10:V14,H15,0),"")</f>
        <v>84</v>
      </c>
      <c r="I18" s="82">
        <f ca="1">IFERROR(VLOOKUP(A18,M10:V14,I15,0),"")</f>
        <v>69</v>
      </c>
      <c r="J18" s="82">
        <f ca="1">IFERROR(VLOOKUP(A18,M10:V14,J15,0),"")</f>
        <v>61</v>
      </c>
      <c r="K18" s="82">
        <f ca="1">SUM(C18:J18)</f>
        <v>614</v>
      </c>
    </row>
    <row r="19" spans="1:22" x14ac:dyDescent="0.25">
      <c r="A19" s="80">
        <v>3</v>
      </c>
      <c r="B19" s="81" t="str">
        <f ca="1">IFERROR(VLOOKUP(A19,M10:N14,2,0),"")</f>
        <v>Northumberland</v>
      </c>
      <c r="C19" s="82">
        <f ca="1">IFERROR(VLOOKUP(A19,M10:V14,C15,0),"")</f>
        <v>176</v>
      </c>
      <c r="D19" s="82">
        <f ca="1">IFERROR(VLOOKUP(A19,M10:V14,D15,0),"")</f>
        <v>28</v>
      </c>
      <c r="E19" s="82">
        <f ca="1">IFERROR(VLOOKUP(A19,M10:V14,E15,0),"")</f>
        <v>135</v>
      </c>
      <c r="F19" s="82">
        <f ca="1">IFERROR(VLOOKUP(A19,M10:V14,F15,0),"")</f>
        <v>42</v>
      </c>
      <c r="G19" s="82">
        <f ca="1">IFERROR(VLOOKUP(A19,M10:V14,G15,0),"")</f>
        <v>114</v>
      </c>
      <c r="H19" s="82">
        <f ca="1">IFERROR(VLOOKUP(A19,M10:V14,H15,0),"")</f>
        <v>135</v>
      </c>
      <c r="I19" s="82">
        <f ca="1">IFERROR(VLOOKUP(A19,M10:V14,I15,0),"")</f>
        <v>88</v>
      </c>
      <c r="J19" s="82">
        <f ca="1">IFERROR(VLOOKUP(A19,M10:V14,J15,0),"")</f>
        <v>148</v>
      </c>
      <c r="K19" s="82">
        <f ca="1">SUM(C19:J19)</f>
        <v>866</v>
      </c>
      <c r="O19" s="76" t="s">
        <v>61</v>
      </c>
      <c r="P19" s="76" t="s">
        <v>62</v>
      </c>
      <c r="Q19" s="76" t="s">
        <v>63</v>
      </c>
      <c r="R19" s="76" t="s">
        <v>83</v>
      </c>
      <c r="S19" s="76" t="s">
        <v>67</v>
      </c>
      <c r="T19" s="76"/>
      <c r="U19" s="76"/>
      <c r="V19" s="76"/>
    </row>
    <row r="20" spans="1:22" x14ac:dyDescent="0.25">
      <c r="A20" s="80">
        <v>4</v>
      </c>
      <c r="B20" s="81" t="str">
        <f ca="1">IFERROR(VLOOKUP(A20,M10:N14,2,0),"")</f>
        <v>Durham</v>
      </c>
      <c r="C20" s="82">
        <f ca="1">IFERROR(VLOOKUP(A20,M10:V14,C15,0),"")</f>
        <v>162</v>
      </c>
      <c r="D20" s="82">
        <f ca="1">IFERROR(VLOOKUP(A20,M10:V14,D15,0),"")</f>
        <v>160</v>
      </c>
      <c r="E20" s="82">
        <f ca="1">IFERROR(VLOOKUP(A20,M10:V14,E15,0),"")</f>
        <v>106</v>
      </c>
      <c r="F20" s="82">
        <f ca="1">IFERROR(VLOOKUP(A20,M10:V14,F15,0),"")</f>
        <v>183</v>
      </c>
      <c r="G20" s="82">
        <f ca="1">IFERROR(VLOOKUP(A20,M10:V14,G15,0),"")</f>
        <v>108</v>
      </c>
      <c r="H20" s="82">
        <f ca="1">IFERROR(VLOOKUP(A20,M10:V14,H15,0),"")</f>
        <v>68</v>
      </c>
      <c r="I20" s="82">
        <f ca="1">IFERROR(VLOOKUP(A20,M10:V14,I15,0),"")</f>
        <v>56</v>
      </c>
      <c r="J20" s="82">
        <f ca="1">IFERROR(VLOOKUP(A20,M10:V14,J15,0),"")</f>
        <v>76</v>
      </c>
      <c r="K20" s="82">
        <f ca="1">SUM(C20:J20)</f>
        <v>919</v>
      </c>
      <c r="M20" s="107" t="str">
        <f ca="1">IF(S20="","",_xlfn.RANK.EQ(S20,S20:S24,1))</f>
        <v/>
      </c>
      <c r="N20" s="76" t="str">
        <f>N10</f>
        <v>Cleveland</v>
      </c>
      <c r="O20" s="107">
        <f ca="1">O10</f>
        <v>77</v>
      </c>
      <c r="P20" s="107">
        <f ca="1">P10</f>
        <v>173</v>
      </c>
      <c r="Q20" s="107">
        <f ca="1">Q10</f>
        <v>192</v>
      </c>
      <c r="R20" s="107">
        <f ca="1">R10</f>
        <v>0</v>
      </c>
      <c r="S20" s="107" t="str">
        <f ca="1">IF(T20=4,SUM(O20:R20),"")</f>
        <v/>
      </c>
      <c r="T20" s="75">
        <f ca="1">COUNT(O20:R20)-COUNTIF(O20:R20,0)</f>
        <v>3</v>
      </c>
      <c r="U20" s="107"/>
      <c r="V20" s="107"/>
    </row>
    <row r="21" spans="1:22" x14ac:dyDescent="0.25">
      <c r="A21" s="80">
        <v>5</v>
      </c>
      <c r="B21" s="81" t="str">
        <f ca="1">IFERROR(VLOOKUP(A21,M10:N14,2,0),"")</f>
        <v/>
      </c>
      <c r="C21" s="82" t="str">
        <f ca="1">IFERROR(VLOOKUP(A21,M10:V14,C15,0),"")</f>
        <v/>
      </c>
      <c r="D21" s="82" t="str">
        <f ca="1">IFERROR(VLOOKUP(A21,M10:V14,D15,0),"")</f>
        <v/>
      </c>
      <c r="E21" s="82" t="str">
        <f ca="1">IFERROR(VLOOKUP(A21,M10:V14,E15,0),"")</f>
        <v/>
      </c>
      <c r="F21" s="82" t="str">
        <f ca="1">IFERROR(VLOOKUP(A21,M10:V14,F15,0),"")</f>
        <v/>
      </c>
      <c r="G21" s="82" t="str">
        <f ca="1">IFERROR(VLOOKUP(A21,M10:V14,G15,0),"")</f>
        <v/>
      </c>
      <c r="H21" s="82" t="str">
        <f ca="1">IFERROR(VLOOKUP(A21,M10:V14,H15,0),"")</f>
        <v/>
      </c>
      <c r="I21" s="82" t="str">
        <f ca="1">IFERROR(VLOOKUP(A21,M10:V14,I15,0),"")</f>
        <v/>
      </c>
      <c r="J21" s="82" t="str">
        <f ca="1">IFERROR(VLOOKUP(A21,M10:V14,J15,0),"")</f>
        <v/>
      </c>
      <c r="K21" s="82">
        <f ca="1">SUM(C21:J21)</f>
        <v>0</v>
      </c>
      <c r="M21" s="107">
        <f ca="1">IF(S21="","",_xlfn.RANK.EQ(S21,S20:S24,1))</f>
        <v>1</v>
      </c>
      <c r="N21" s="76" t="str">
        <f>N11</f>
        <v>Cumbria</v>
      </c>
      <c r="O21" s="107">
        <f t="shared" ref="O21:R24" ca="1" si="0">O11</f>
        <v>54</v>
      </c>
      <c r="P21" s="107">
        <f t="shared" ca="1" si="0"/>
        <v>78</v>
      </c>
      <c r="Q21" s="107">
        <f t="shared" ca="1" si="0"/>
        <v>108</v>
      </c>
      <c r="R21" s="107">
        <f t="shared" ca="1" si="0"/>
        <v>57</v>
      </c>
      <c r="S21" s="107">
        <f ca="1">IF(T21=4,SUM(O21:R21),"")</f>
        <v>297</v>
      </c>
      <c r="T21" s="75">
        <f ca="1">COUNT(O21:R21)-COUNTIF(O21:R21,0)</f>
        <v>4</v>
      </c>
      <c r="U21" s="107"/>
      <c r="V21" s="107"/>
    </row>
    <row r="22" spans="1:22" x14ac:dyDescent="0.25">
      <c r="M22" s="107">
        <f ca="1">IF(S22="","",_xlfn.RANK.EQ(S22,S20:S24,1))</f>
        <v>4</v>
      </c>
      <c r="N22" s="76" t="str">
        <f>N12</f>
        <v>Durham</v>
      </c>
      <c r="O22" s="107">
        <f t="shared" ca="1" si="0"/>
        <v>162</v>
      </c>
      <c r="P22" s="107">
        <f t="shared" ca="1" si="0"/>
        <v>160</v>
      </c>
      <c r="Q22" s="107">
        <f t="shared" ca="1" si="0"/>
        <v>106</v>
      </c>
      <c r="R22" s="107">
        <f t="shared" ca="1" si="0"/>
        <v>183</v>
      </c>
      <c r="S22" s="107">
        <f ca="1">IF(T22=4,SUM(O22:R22),"")</f>
        <v>611</v>
      </c>
      <c r="T22" s="75">
        <f ca="1">COUNT(O22:R22)-COUNTIF(O22:R22,0)</f>
        <v>4</v>
      </c>
      <c r="U22" s="107"/>
      <c r="V22" s="107"/>
    </row>
    <row r="23" spans="1:22" x14ac:dyDescent="0.25">
      <c r="M23" s="107">
        <f ca="1">IF(S23="","",_xlfn.RANK.EQ(S23,S20:S24,1))</f>
        <v>3</v>
      </c>
      <c r="N23" s="76" t="str">
        <f>N13</f>
        <v>Northumberland</v>
      </c>
      <c r="O23" s="107">
        <f t="shared" ca="1" si="0"/>
        <v>176</v>
      </c>
      <c r="P23" s="107">
        <f t="shared" ca="1" si="0"/>
        <v>28</v>
      </c>
      <c r="Q23" s="107">
        <f t="shared" ca="1" si="0"/>
        <v>135</v>
      </c>
      <c r="R23" s="107">
        <f t="shared" ca="1" si="0"/>
        <v>42</v>
      </c>
      <c r="S23" s="107">
        <f ca="1">IF(T23=4,SUM(O23:R23),"")</f>
        <v>381</v>
      </c>
      <c r="T23" s="75">
        <f ca="1">COUNT(O23:R23)-COUNTIF(O23:R23,0)</f>
        <v>4</v>
      </c>
      <c r="U23" s="107"/>
      <c r="V23" s="107"/>
    </row>
    <row r="24" spans="1:22" ht="15.75" thickBot="1" x14ac:dyDescent="0.3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M24" s="107">
        <f ca="1">IF(S24="","",_xlfn.RANK.EQ(S24,S20:S24,1))</f>
        <v>2</v>
      </c>
      <c r="N24" s="76" t="str">
        <f>N14</f>
        <v>North Yorkshire</v>
      </c>
      <c r="O24" s="107">
        <f t="shared" ca="1" si="0"/>
        <v>80</v>
      </c>
      <c r="P24" s="107">
        <f t="shared" ca="1" si="0"/>
        <v>115</v>
      </c>
      <c r="Q24" s="107">
        <f t="shared" ca="1" si="0"/>
        <v>41</v>
      </c>
      <c r="R24" s="107">
        <f t="shared" ca="1" si="0"/>
        <v>106</v>
      </c>
      <c r="S24" s="107">
        <f ca="1">IF(T24=4,SUM(O24:R24),"")</f>
        <v>342</v>
      </c>
      <c r="T24" s="75">
        <f ca="1">COUNT(O24:R24)-COUNTIF(O24:R24,0)</f>
        <v>4</v>
      </c>
      <c r="U24" s="107"/>
      <c r="V24" s="107"/>
    </row>
    <row r="25" spans="1:22" ht="15.75" thickTop="1" x14ac:dyDescent="0.25">
      <c r="A25" s="85"/>
    </row>
    <row r="26" spans="1:22" x14ac:dyDescent="0.25">
      <c r="A26" s="137" t="s">
        <v>78</v>
      </c>
      <c r="B26" s="137"/>
      <c r="C26" s="137"/>
      <c r="D26" s="137"/>
      <c r="E26" s="137"/>
      <c r="F26" s="137"/>
      <c r="G26" s="137"/>
      <c r="H26" s="137"/>
      <c r="I26" s="137"/>
      <c r="O26" s="76" t="s">
        <v>64</v>
      </c>
      <c r="P26" s="76" t="s">
        <v>65</v>
      </c>
      <c r="Q26" s="76" t="s">
        <v>66</v>
      </c>
      <c r="R26" s="76" t="s">
        <v>84</v>
      </c>
      <c r="S26" s="76" t="s">
        <v>67</v>
      </c>
    </row>
    <row r="27" spans="1:22" x14ac:dyDescent="0.25">
      <c r="M27" s="107" t="str">
        <f ca="1">IF(S27="","",_xlfn.RANK.EQ(S27,S27:S31,1))</f>
        <v/>
      </c>
      <c r="N27" s="76" t="str">
        <f>N10</f>
        <v>Cleveland</v>
      </c>
      <c r="O27" s="107">
        <f ca="1">S10</f>
        <v>267</v>
      </c>
      <c r="P27" s="107">
        <f t="shared" ref="P27:Q31" ca="1" si="1">T10</f>
        <v>177</v>
      </c>
      <c r="Q27" s="107">
        <f t="shared" ca="1" si="1"/>
        <v>312</v>
      </c>
      <c r="R27" s="107">
        <f ca="1">V10</f>
        <v>0</v>
      </c>
      <c r="S27" s="107" t="str">
        <f ca="1">IF(T27=4,SUM(O27:Q27),"")</f>
        <v/>
      </c>
      <c r="T27" s="75">
        <f ca="1">COUNT(O27:R27)-COUNTIF(O27:R27,0)</f>
        <v>3</v>
      </c>
    </row>
    <row r="28" spans="1:22" x14ac:dyDescent="0.25">
      <c r="B28" s="77">
        <v>2</v>
      </c>
      <c r="C28" s="77">
        <v>3</v>
      </c>
      <c r="D28" s="77">
        <v>4</v>
      </c>
      <c r="E28" s="77">
        <v>5</v>
      </c>
      <c r="F28" s="77">
        <v>6</v>
      </c>
      <c r="M28" s="107">
        <f ca="1">IF(S28="","",_xlfn.RANK.EQ(S28,S27:S31,1))</f>
        <v>2</v>
      </c>
      <c r="N28" s="76" t="str">
        <f>N11</f>
        <v>Cumbria</v>
      </c>
      <c r="O28" s="107">
        <f ca="1">S11</f>
        <v>62</v>
      </c>
      <c r="P28" s="107">
        <f t="shared" ca="1" si="1"/>
        <v>65</v>
      </c>
      <c r="Q28" s="107">
        <f t="shared" ca="1" si="1"/>
        <v>94</v>
      </c>
      <c r="R28" s="107">
        <f ca="1">V11</f>
        <v>66</v>
      </c>
      <c r="S28" s="107">
        <f ca="1">IF(T28=4,SUM(O28:Q28),"")</f>
        <v>221</v>
      </c>
      <c r="T28" s="75">
        <f ca="1">COUNT(O28:R28)-COUNTIF(O28:R28,0)</f>
        <v>4</v>
      </c>
    </row>
    <row r="29" spans="1:22" x14ac:dyDescent="0.25">
      <c r="B29" s="78" t="str">
        <f>A26</f>
        <v>COUNTY TEAM RESULTS BOYS</v>
      </c>
      <c r="C29" s="79" t="s">
        <v>61</v>
      </c>
      <c r="D29" s="79" t="s">
        <v>62</v>
      </c>
      <c r="E29" s="79" t="s">
        <v>63</v>
      </c>
      <c r="F29" s="79" t="s">
        <v>83</v>
      </c>
      <c r="H29" s="79" t="s">
        <v>67</v>
      </c>
      <c r="M29" s="107">
        <f ca="1">IF(S29="","",_xlfn.RANK.EQ(S29,S27:S31,1))</f>
        <v>3</v>
      </c>
      <c r="N29" s="76" t="str">
        <f>N12</f>
        <v>Durham</v>
      </c>
      <c r="O29" s="107">
        <f ca="1">S12</f>
        <v>108</v>
      </c>
      <c r="P29" s="107">
        <f t="shared" ca="1" si="1"/>
        <v>68</v>
      </c>
      <c r="Q29" s="107">
        <f t="shared" ca="1" si="1"/>
        <v>56</v>
      </c>
      <c r="R29" s="107">
        <f ca="1">V12</f>
        <v>76</v>
      </c>
      <c r="S29" s="107">
        <f ca="1">IF(T29=4,SUM(O29:Q29),"")</f>
        <v>232</v>
      </c>
      <c r="T29" s="75">
        <f ca="1">COUNT(O29:R29)-COUNTIF(O29:R29,0)</f>
        <v>4</v>
      </c>
    </row>
    <row r="30" spans="1:22" x14ac:dyDescent="0.25">
      <c r="A30" s="80">
        <v>1</v>
      </c>
      <c r="B30" s="81" t="str">
        <f ca="1">IFERROR(VLOOKUP(A30,M20:Q24,B28,0),"")</f>
        <v>Cumbria</v>
      </c>
      <c r="C30" s="81">
        <f ca="1">IFERROR(VLOOKUP(A30,M20:R24,C28,0),"")</f>
        <v>54</v>
      </c>
      <c r="D30" s="81">
        <f ca="1">IFERROR(VLOOKUP(A30,M20:R24,D28,0),"")</f>
        <v>78</v>
      </c>
      <c r="E30" s="81">
        <f ca="1">IFERROR(VLOOKUP(A30,M20:R24,E28,0),"")</f>
        <v>108</v>
      </c>
      <c r="F30" s="81">
        <f ca="1">IFERROR(VLOOKUP(A30,M20:R24,F28,0),"")</f>
        <v>57</v>
      </c>
      <c r="H30" s="82">
        <f ca="1">SUM(C30:F30)</f>
        <v>297</v>
      </c>
      <c r="M30" s="107">
        <f ca="1">IF(S30="","",_xlfn.RANK.EQ(S30,S27:S31,1))</f>
        <v>4</v>
      </c>
      <c r="N30" s="76" t="str">
        <f>N13</f>
        <v>Northumberland</v>
      </c>
      <c r="O30" s="107">
        <f ca="1">S13</f>
        <v>114</v>
      </c>
      <c r="P30" s="107">
        <f t="shared" ca="1" si="1"/>
        <v>135</v>
      </c>
      <c r="Q30" s="107">
        <f t="shared" ca="1" si="1"/>
        <v>88</v>
      </c>
      <c r="R30" s="107">
        <f ca="1">V13</f>
        <v>148</v>
      </c>
      <c r="S30" s="107">
        <f ca="1">IF(T30=4,SUM(O30:Q30),"")</f>
        <v>337</v>
      </c>
      <c r="T30" s="75">
        <f ca="1">COUNT(O30:R30)-COUNTIF(O30:R30,0)</f>
        <v>4</v>
      </c>
    </row>
    <row r="31" spans="1:22" x14ac:dyDescent="0.25">
      <c r="A31" s="80">
        <v>2</v>
      </c>
      <c r="B31" s="81" t="str">
        <f ca="1">IFERROR(VLOOKUP(A31,M20:Q24,B28,0),"")</f>
        <v>North Yorkshire</v>
      </c>
      <c r="C31" s="81">
        <f ca="1">IFERROR(VLOOKUP(A31,M20:R24,C28,0),"")</f>
        <v>80</v>
      </c>
      <c r="D31" s="81">
        <f ca="1">IFERROR(VLOOKUP(A31,M20:R24,D28,0),"")</f>
        <v>115</v>
      </c>
      <c r="E31" s="81">
        <f ca="1">IFERROR(VLOOKUP(A31,M20:R24,E28,0),"")</f>
        <v>41</v>
      </c>
      <c r="F31" s="81">
        <f ca="1">IFERROR(VLOOKUP(A31,M20:R24,F28,0),"")</f>
        <v>106</v>
      </c>
      <c r="H31" s="82">
        <f ca="1">SUM(C31:F31)</f>
        <v>342</v>
      </c>
      <c r="M31" s="107">
        <f ca="1">IF(S31="","",_xlfn.RANK.EQ(S31,S27:S31,1))</f>
        <v>1</v>
      </c>
      <c r="N31" s="76" t="str">
        <f>N14</f>
        <v>North Yorkshire</v>
      </c>
      <c r="O31" s="107">
        <f ca="1">S14</f>
        <v>58</v>
      </c>
      <c r="P31" s="107">
        <f t="shared" ca="1" si="1"/>
        <v>84</v>
      </c>
      <c r="Q31" s="107">
        <f ca="1">U14</f>
        <v>69</v>
      </c>
      <c r="R31" s="107">
        <f ca="1">V14</f>
        <v>61</v>
      </c>
      <c r="S31" s="107">
        <f ca="1">IF(T31=4,SUM(O31:Q31),"")</f>
        <v>211</v>
      </c>
      <c r="T31" s="75">
        <f ca="1">COUNT(O31:R31)-COUNTIF(O31:R31,0)</f>
        <v>4</v>
      </c>
    </row>
    <row r="32" spans="1:22" x14ac:dyDescent="0.25">
      <c r="A32" s="80">
        <v>3</v>
      </c>
      <c r="B32" s="81" t="str">
        <f ca="1">IFERROR(VLOOKUP(A32,M20:Q24,B28,0),"")</f>
        <v>Northumberland</v>
      </c>
      <c r="C32" s="81">
        <f ca="1">IFERROR(VLOOKUP(A32,M20:R24,C28,0),"")</f>
        <v>176</v>
      </c>
      <c r="D32" s="81">
        <f ca="1">IFERROR(VLOOKUP(A32,M20:R24,D28,0),"")</f>
        <v>28</v>
      </c>
      <c r="E32" s="81">
        <f ca="1">IFERROR(VLOOKUP(A32,M20:R24,E28,0),"")</f>
        <v>135</v>
      </c>
      <c r="F32" s="81">
        <f ca="1">IFERROR(VLOOKUP(A32,M20:R24,F28,0),"")</f>
        <v>42</v>
      </c>
      <c r="H32" s="82">
        <f ca="1">SUM(C32:F32)</f>
        <v>381</v>
      </c>
    </row>
    <row r="33" spans="1:9" x14ac:dyDescent="0.25">
      <c r="A33" s="80">
        <v>4</v>
      </c>
      <c r="B33" s="81" t="str">
        <f ca="1">IFERROR(VLOOKUP(A33,M20:Q24,B28,0),"")</f>
        <v>Durham</v>
      </c>
      <c r="C33" s="81">
        <f ca="1">IFERROR(VLOOKUP(A33,M20:R24,C28,0),"")</f>
        <v>162</v>
      </c>
      <c r="D33" s="81">
        <f ca="1">IFERROR(VLOOKUP(A33,M20:R24,D28,0),"")</f>
        <v>160</v>
      </c>
      <c r="E33" s="81">
        <f ca="1">IFERROR(VLOOKUP(A33,M20:R24,E28,0),"")</f>
        <v>106</v>
      </c>
      <c r="F33" s="81">
        <f ca="1">IFERROR(VLOOKUP(A33,M20:R24,F28,0),"")</f>
        <v>183</v>
      </c>
      <c r="H33" s="82">
        <f ca="1">SUM(C33:F33)</f>
        <v>611</v>
      </c>
    </row>
    <row r="34" spans="1:9" x14ac:dyDescent="0.25">
      <c r="A34" s="80">
        <v>5</v>
      </c>
      <c r="B34" s="81" t="str">
        <f ca="1">IFERROR(VLOOKUP(A34,M20:Q24,B28,0),"")</f>
        <v/>
      </c>
      <c r="C34" s="81" t="str">
        <f ca="1">IFERROR(VLOOKUP(A34,M20:R24,C28,0),"")</f>
        <v/>
      </c>
      <c r="D34" s="81" t="str">
        <f ca="1">IFERROR(VLOOKUP(A34,M20:R24,D28,0),"")</f>
        <v/>
      </c>
      <c r="E34" s="81" t="str">
        <f ca="1">IFERROR(VLOOKUP(A34,M20:R24,E28,0),"")</f>
        <v/>
      </c>
      <c r="F34" s="81" t="str">
        <f ca="1">IFERROR(VLOOKUP(A34,M20:R24,F28,0),"")</f>
        <v/>
      </c>
      <c r="H34" s="82">
        <f ca="1">SUM(C34:F34)</f>
        <v>0</v>
      </c>
    </row>
    <row r="38" spans="1:9" x14ac:dyDescent="0.25">
      <c r="A38" s="137" t="s">
        <v>79</v>
      </c>
      <c r="B38" s="137"/>
      <c r="C38" s="137"/>
      <c r="D38" s="137"/>
      <c r="E38" s="137"/>
      <c r="F38" s="137"/>
      <c r="G38" s="137"/>
      <c r="H38" s="137"/>
      <c r="I38" s="137"/>
    </row>
    <row r="40" spans="1:9" x14ac:dyDescent="0.25">
      <c r="B40" s="77">
        <v>2</v>
      </c>
      <c r="C40" s="77">
        <v>3</v>
      </c>
      <c r="D40" s="77">
        <v>4</v>
      </c>
      <c r="E40" s="77">
        <v>5</v>
      </c>
      <c r="F40" s="77">
        <v>6</v>
      </c>
    </row>
    <row r="41" spans="1:9" x14ac:dyDescent="0.25">
      <c r="B41" s="78" t="str">
        <f>A38</f>
        <v>COUNTY TEAM RESULTS GIRLS</v>
      </c>
      <c r="C41" s="79" t="s">
        <v>64</v>
      </c>
      <c r="D41" s="79" t="s">
        <v>65</v>
      </c>
      <c r="E41" s="79" t="s">
        <v>66</v>
      </c>
      <c r="F41" s="79" t="s">
        <v>84</v>
      </c>
      <c r="H41" s="79" t="s">
        <v>67</v>
      </c>
    </row>
    <row r="42" spans="1:9" x14ac:dyDescent="0.25">
      <c r="A42" s="80">
        <v>1</v>
      </c>
      <c r="B42" s="81" t="str">
        <f ca="1">IFERROR(VLOOKUP(A42,M27:Q31,B40,0),"")</f>
        <v>North Yorkshire</v>
      </c>
      <c r="C42" s="81">
        <f ca="1">IFERROR(VLOOKUP(A42,M27:R31,C40,0),"")</f>
        <v>58</v>
      </c>
      <c r="D42" s="81">
        <f ca="1">IFERROR(VLOOKUP(A42,M27:R31,D40,0),"")</f>
        <v>84</v>
      </c>
      <c r="E42" s="81">
        <f ca="1">IFERROR(VLOOKUP(A42,M27:R31,E40,0),"")</f>
        <v>69</v>
      </c>
      <c r="F42" s="81">
        <f ca="1">IFERROR(VLOOKUP(A42,M27:R31,F40,0),"")</f>
        <v>61</v>
      </c>
      <c r="H42" s="82">
        <f ca="1">SUM(C42:F42)</f>
        <v>272</v>
      </c>
    </row>
    <row r="43" spans="1:9" x14ac:dyDescent="0.25">
      <c r="A43" s="80">
        <v>2</v>
      </c>
      <c r="B43" s="81" t="str">
        <f ca="1">IFERROR(VLOOKUP(A43,M27:Q31,B40,0),"")</f>
        <v>Cumbria</v>
      </c>
      <c r="C43" s="81">
        <f ca="1">IFERROR(VLOOKUP(A43,M27:R31,C40,0),"")</f>
        <v>62</v>
      </c>
      <c r="D43" s="81">
        <f ca="1">IFERROR(VLOOKUP(A43,M27:R31,D40,0),"")</f>
        <v>65</v>
      </c>
      <c r="E43" s="81">
        <f ca="1">IFERROR(VLOOKUP(A43,M27:R31,E40,0),"")</f>
        <v>94</v>
      </c>
      <c r="F43" s="81">
        <f ca="1">IFERROR(VLOOKUP(A43,M27:R31,F40,0),"")</f>
        <v>66</v>
      </c>
      <c r="H43" s="82">
        <f ca="1">SUM(C43:F43)</f>
        <v>287</v>
      </c>
    </row>
    <row r="44" spans="1:9" x14ac:dyDescent="0.25">
      <c r="A44" s="80">
        <v>3</v>
      </c>
      <c r="B44" s="81" t="str">
        <f ca="1">IFERROR(VLOOKUP(A44,M27:Q31,B40,0),"")</f>
        <v>Durham</v>
      </c>
      <c r="C44" s="81">
        <f ca="1">IFERROR(VLOOKUP(A44,M27:R31,C40,0),"")</f>
        <v>108</v>
      </c>
      <c r="D44" s="81">
        <f ca="1">IFERROR(VLOOKUP(A44,M27:R31,D40,0),"")</f>
        <v>68</v>
      </c>
      <c r="E44" s="81">
        <f ca="1">IFERROR(VLOOKUP(A44,M27:R31,E40,0),"")</f>
        <v>56</v>
      </c>
      <c r="F44" s="81">
        <f ca="1">IFERROR(VLOOKUP(A44,M27:R31,F40,0),"")</f>
        <v>76</v>
      </c>
      <c r="H44" s="82">
        <f ca="1">SUM(C44:F44)</f>
        <v>308</v>
      </c>
    </row>
    <row r="45" spans="1:9" x14ac:dyDescent="0.25">
      <c r="A45" s="80">
        <v>4</v>
      </c>
      <c r="B45" s="81" t="str">
        <f ca="1">IFERROR(VLOOKUP(A45,M27:Q31,B40,0),"")</f>
        <v>Northumberland</v>
      </c>
      <c r="C45" s="81">
        <f ca="1">IFERROR(VLOOKUP(A45,M27:R31,C40,0),"")</f>
        <v>114</v>
      </c>
      <c r="D45" s="81">
        <f ca="1">IFERROR(VLOOKUP(A45,M27:R31,D40,0),"")</f>
        <v>135</v>
      </c>
      <c r="E45" s="81">
        <f ca="1">IFERROR(VLOOKUP(A45,M27:R31,E40,0),"")</f>
        <v>88</v>
      </c>
      <c r="F45" s="81">
        <f ca="1">IFERROR(VLOOKUP(A45,M27:R31,F40,0),"")</f>
        <v>148</v>
      </c>
      <c r="H45" s="82">
        <f ca="1">SUM(C45:F45)</f>
        <v>485</v>
      </c>
    </row>
    <row r="46" spans="1:9" x14ac:dyDescent="0.25">
      <c r="A46" s="80">
        <v>5</v>
      </c>
      <c r="B46" s="81" t="str">
        <f ca="1">IFERROR(VLOOKUP(A46,M27:Q31,B40,0),"")</f>
        <v/>
      </c>
      <c r="C46" s="81" t="str">
        <f ca="1">IFERROR(VLOOKUP(A46,M27:R31,C40,0),"")</f>
        <v/>
      </c>
      <c r="D46" s="81" t="str">
        <f ca="1">IFERROR(VLOOKUP(A46,M27:R31,D40,0),"")</f>
        <v/>
      </c>
      <c r="E46" s="81" t="str">
        <f ca="1">IFERROR(VLOOKUP(A46,M27:R31,E40,0),"")</f>
        <v/>
      </c>
      <c r="F46" s="81" t="str">
        <f ca="1">IFERROR(VLOOKUP(A46,M27:R31,F40,0),"")</f>
        <v/>
      </c>
      <c r="H46" s="82">
        <f ca="1">SUM(C46:F46)</f>
        <v>0</v>
      </c>
    </row>
  </sheetData>
  <sheetProtection password="CC45" sheet="1" objects="1" scenarios="1" selectLockedCells="1" autoFilter="0" selectUnlockedCells="1"/>
  <mergeCells count="9">
    <mergeCell ref="A14:C14"/>
    <mergeCell ref="E14:I14"/>
    <mergeCell ref="A26:I26"/>
    <mergeCell ref="A38:I38"/>
    <mergeCell ref="A1:K2"/>
    <mergeCell ref="A7:K7"/>
    <mergeCell ref="A8:K8"/>
    <mergeCell ref="A9:K9"/>
    <mergeCell ref="A11:K11"/>
  </mergeCells>
  <pageMargins left="0.4" right="0.33" top="0.35433070866141736" bottom="0.35433070866141736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A1:AC1008"/>
  <sheetViews>
    <sheetView showZeros="0" topLeftCell="B52" zoomScaleNormal="100" workbookViewId="0">
      <selection activeCell="C112" sqref="C112"/>
    </sheetView>
  </sheetViews>
  <sheetFormatPr defaultRowHeight="15" x14ac:dyDescent="0.25"/>
  <cols>
    <col min="1" max="2" width="9.140625" style="107"/>
    <col min="3" max="3" width="4.28515625" style="107" customWidth="1"/>
    <col min="4" max="4" width="5.7109375" style="107" customWidth="1"/>
    <col min="5" max="6" width="5.28515625" style="107" customWidth="1"/>
    <col min="7" max="14" width="5.7109375" style="107" customWidth="1"/>
    <col min="15" max="15" width="7.7109375" style="107" customWidth="1"/>
    <col min="16" max="17" width="9.140625" style="107"/>
    <col min="18" max="18" width="4.28515625" style="107" hidden="1" customWidth="1"/>
    <col min="19" max="19" width="19.85546875" style="107" hidden="1" customWidth="1"/>
    <col min="20" max="29" width="5.7109375" style="107" hidden="1" customWidth="1"/>
    <col min="30" max="30" width="0" style="107" hidden="1" customWidth="1"/>
    <col min="31" max="16384" width="9.140625" style="107"/>
  </cols>
  <sheetData>
    <row r="1" spans="3:29" s="75" customFormat="1" ht="15" customHeight="1" x14ac:dyDescent="0.25">
      <c r="C1" s="146" t="str">
        <f>Home!$B$1</f>
        <v>Northern Schools' Inter-County Cross Country Championships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75">
        <v>1</v>
      </c>
    </row>
    <row r="2" spans="3:29" s="75" customFormat="1" ht="15" customHeight="1" x14ac:dyDescent="0.25"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75">
        <v>1</v>
      </c>
    </row>
    <row r="3" spans="3:29" s="75" customFormat="1" ht="17.100000000000001" customHeight="1" x14ac:dyDescent="0.25">
      <c r="P3" s="75">
        <v>1</v>
      </c>
    </row>
    <row r="4" spans="3:29" s="75" customFormat="1" ht="17.100000000000001" customHeight="1" x14ac:dyDescent="0.25">
      <c r="P4" s="75">
        <v>1</v>
      </c>
    </row>
    <row r="5" spans="3:29" s="75" customFormat="1" ht="17.100000000000001" customHeight="1" x14ac:dyDescent="0.25">
      <c r="P5" s="75">
        <v>1</v>
      </c>
    </row>
    <row r="6" spans="3:29" s="75" customFormat="1" ht="17.100000000000001" customHeight="1" thickBot="1" x14ac:dyDescent="0.3">
      <c r="P6" s="75">
        <v>1</v>
      </c>
    </row>
    <row r="7" spans="3:29" s="75" customFormat="1" ht="21.95" customHeight="1" thickTop="1" x14ac:dyDescent="0.35">
      <c r="C7" s="139" t="s">
        <v>81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75">
        <v>1</v>
      </c>
    </row>
    <row r="8" spans="3:29" s="75" customFormat="1" ht="21.95" customHeight="1" thickBot="1" x14ac:dyDescent="0.4">
      <c r="C8" s="142" t="s">
        <v>71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75">
        <v>1</v>
      </c>
    </row>
    <row r="9" spans="3:29" s="75" customFormat="1" ht="21.75" thickTop="1" x14ac:dyDescent="0.35">
      <c r="C9" s="145">
        <f>Home!$I$4</f>
        <v>43498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75">
        <v>1</v>
      </c>
      <c r="T9" s="76" t="s">
        <v>61</v>
      </c>
      <c r="U9" s="76" t="s">
        <v>62</v>
      </c>
      <c r="V9" s="76" t="s">
        <v>63</v>
      </c>
      <c r="W9" s="76" t="s">
        <v>83</v>
      </c>
      <c r="X9" s="76" t="s">
        <v>64</v>
      </c>
      <c r="Y9" s="76" t="s">
        <v>65</v>
      </c>
      <c r="Z9" s="76" t="s">
        <v>66</v>
      </c>
      <c r="AA9" s="76" t="s">
        <v>84</v>
      </c>
      <c r="AB9" s="76" t="s">
        <v>67</v>
      </c>
    </row>
    <row r="10" spans="3:29" s="75" customFormat="1" x14ac:dyDescent="0.25">
      <c r="P10" s="75">
        <v>1</v>
      </c>
      <c r="R10" s="107">
        <f ca="1">IF(AB10="",0,_xlfn.RANK.EQ(AB10,AB10:AB14,1))</f>
        <v>0</v>
      </c>
      <c r="S10" s="76" t="str">
        <f>Home!F4</f>
        <v>Cleveland</v>
      </c>
      <c r="T10" s="107">
        <f ca="1">Minor_Boys!$AF$115</f>
        <v>77</v>
      </c>
      <c r="U10" s="107">
        <f ca="1">Junior_Boys!$AF$115</f>
        <v>173</v>
      </c>
      <c r="V10" s="107">
        <f ca="1">Intermediate_Boys!$AF$115</f>
        <v>192</v>
      </c>
      <c r="W10" s="107">
        <f ca="1">Senior_Boys!$AF$115</f>
        <v>0</v>
      </c>
      <c r="X10" s="107">
        <f ca="1">Minor_Girls!$AF$115</f>
        <v>267</v>
      </c>
      <c r="Y10" s="107">
        <f ca="1">Junior_Girls!$AF$115</f>
        <v>177</v>
      </c>
      <c r="Z10" s="107">
        <f ca="1">Intermediate_Girls!$AF$115</f>
        <v>312</v>
      </c>
      <c r="AA10" s="107">
        <f ca="1">Senior_Girls!$AF$115</f>
        <v>0</v>
      </c>
      <c r="AB10" s="107" t="str">
        <f ca="1">IF(AC10=8,SUM(T10:Z10),"")</f>
        <v/>
      </c>
      <c r="AC10" s="75">
        <f ca="1">COUNT(T10:AA10)-COUNTIF(T10:AA10,0)</f>
        <v>6</v>
      </c>
    </row>
    <row r="11" spans="3:29" s="75" customFormat="1" ht="21" x14ac:dyDescent="0.35">
      <c r="C11" s="135" t="str">
        <f>CONCATENATE(Home!$B$2,", ",Home!$G$3)</f>
        <v>Temple Park, South Shields, Saturday 2nd February 2019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75">
        <v>1</v>
      </c>
      <c r="R11" s="107">
        <f ca="1">IF(AB11="",0,_xlfn.RANK.EQ(AB11,AB10:AB14,1))</f>
        <v>1</v>
      </c>
      <c r="S11" s="76" t="str">
        <f>Home!F5</f>
        <v>Cumbria</v>
      </c>
      <c r="T11" s="107">
        <f ca="1">Minor_Boys!$AF$116</f>
        <v>54</v>
      </c>
      <c r="U11" s="107">
        <f ca="1">Junior_Boys!$AF$116</f>
        <v>78</v>
      </c>
      <c r="V11" s="107">
        <f ca="1">Intermediate_Boys!$AF$116</f>
        <v>108</v>
      </c>
      <c r="W11" s="107">
        <f ca="1">Senior_Boys!$AF$116</f>
        <v>57</v>
      </c>
      <c r="X11" s="107">
        <f ca="1">Minor_Girls!$AF$116</f>
        <v>62</v>
      </c>
      <c r="Y11" s="107">
        <f ca="1">Junior_Girls!$AF$116</f>
        <v>65</v>
      </c>
      <c r="Z11" s="107">
        <f ca="1">Intermediate_Girls!$AF$116</f>
        <v>94</v>
      </c>
      <c r="AA11" s="107">
        <f ca="1">Senior_Girls!$AF$116</f>
        <v>66</v>
      </c>
      <c r="AB11" s="107">
        <f ca="1">IF(AC11=8,SUM(T11:Z11),"")</f>
        <v>518</v>
      </c>
      <c r="AC11" s="75">
        <f ca="1">COUNT(T11:AA11)-COUNTIF(T11:AA11,0)</f>
        <v>8</v>
      </c>
    </row>
    <row r="12" spans="3:29" s="75" customFormat="1" x14ac:dyDescent="0.25">
      <c r="P12" s="75">
        <v>1</v>
      </c>
      <c r="R12" s="107">
        <f ca="1">IF(AB12="",0,_xlfn.RANK.EQ(AB12,AB10:AB14,1))</f>
        <v>4</v>
      </c>
      <c r="S12" s="76" t="str">
        <f>Home!F6</f>
        <v>Durham</v>
      </c>
      <c r="T12" s="107">
        <f ca="1">Minor_Boys!$AF$117</f>
        <v>162</v>
      </c>
      <c r="U12" s="107">
        <f ca="1">Junior_Boys!$AF$117</f>
        <v>160</v>
      </c>
      <c r="V12" s="107">
        <f ca="1">Intermediate_Boys!$AF$117</f>
        <v>106</v>
      </c>
      <c r="W12" s="107">
        <f ca="1">Senior_Boys!$AF$117</f>
        <v>183</v>
      </c>
      <c r="X12" s="107">
        <f ca="1">Minor_Girls!$AF$117</f>
        <v>108</v>
      </c>
      <c r="Y12" s="107">
        <f ca="1">Junior_Girls!$AF$117</f>
        <v>68</v>
      </c>
      <c r="Z12" s="107">
        <f ca="1">Intermediate_Girls!$AF$117</f>
        <v>56</v>
      </c>
      <c r="AA12" s="107">
        <f ca="1">Senior_Girls!$AF$117</f>
        <v>76</v>
      </c>
      <c r="AB12" s="107">
        <f ca="1">IF(AC12=8,SUM(T12:Z12),"")</f>
        <v>843</v>
      </c>
      <c r="AC12" s="75">
        <f ca="1">COUNT(T12:AA12)-COUNTIF(T12:AA12,0)</f>
        <v>8</v>
      </c>
    </row>
    <row r="13" spans="3:29" s="75" customFormat="1" ht="21" x14ac:dyDescent="0.35">
      <c r="C13" s="110" t="s">
        <v>70</v>
      </c>
      <c r="D13" s="110"/>
      <c r="E13" s="110"/>
      <c r="F13" s="108"/>
      <c r="G13" s="136" t="str">
        <f ca="1">IFERROR(VLOOKUP(1,R9:S13,2,0),"")</f>
        <v>Cumbria</v>
      </c>
      <c r="H13" s="136"/>
      <c r="I13" s="136"/>
      <c r="J13" s="136"/>
      <c r="K13" s="136"/>
      <c r="L13" s="136"/>
      <c r="M13" s="136"/>
      <c r="N13" s="136"/>
      <c r="O13" s="136"/>
      <c r="P13" s="75">
        <v>1</v>
      </c>
      <c r="R13" s="107">
        <f ca="1">IF(AB13="",0,_xlfn.RANK.EQ(AB13,AB10:AB14,1))</f>
        <v>3</v>
      </c>
      <c r="S13" s="76" t="str">
        <f>Home!F7</f>
        <v>Northumberland</v>
      </c>
      <c r="T13" s="107">
        <f ca="1">Minor_Boys!$AF$118</f>
        <v>176</v>
      </c>
      <c r="U13" s="107">
        <f ca="1">Junior_Boys!$AF$118</f>
        <v>28</v>
      </c>
      <c r="V13" s="107">
        <f ca="1">Intermediate_Boys!$AF$118</f>
        <v>135</v>
      </c>
      <c r="W13" s="107">
        <f ca="1">Senior_Boys!$AF$118</f>
        <v>42</v>
      </c>
      <c r="X13" s="107">
        <f ca="1">Minor_Girls!$AF$118</f>
        <v>114</v>
      </c>
      <c r="Y13" s="107">
        <f ca="1">Junior_Girls!$AF$118</f>
        <v>135</v>
      </c>
      <c r="Z13" s="107">
        <f ca="1">Intermediate_Girls!$AF$118</f>
        <v>88</v>
      </c>
      <c r="AA13" s="107">
        <f ca="1">Senior_Girls!$AF$118</f>
        <v>148</v>
      </c>
      <c r="AB13" s="107">
        <f ca="1">IF(AC13=8,SUM(T13:Z13),"")</f>
        <v>718</v>
      </c>
      <c r="AC13" s="75">
        <f ca="1">COUNT(T13:AA13)-COUNTIF(T13:AA13,0)</f>
        <v>8</v>
      </c>
    </row>
    <row r="14" spans="3:29" s="75" customFormat="1" ht="17.25" customHeight="1" x14ac:dyDescent="0.35">
      <c r="C14" s="110"/>
      <c r="D14" s="110"/>
      <c r="E14" s="110"/>
      <c r="F14" s="108"/>
      <c r="G14" s="111"/>
      <c r="H14" s="111"/>
      <c r="I14" s="111"/>
      <c r="J14" s="111"/>
      <c r="K14" s="111"/>
      <c r="L14" s="111"/>
      <c r="M14" s="111"/>
      <c r="N14" s="111"/>
      <c r="O14" s="111"/>
      <c r="P14" s="75">
        <v>1</v>
      </c>
      <c r="R14" s="107">
        <f ca="1">IF(AB14="",0,_xlfn.RANK.EQ(AB14,AB10:AB14,1))</f>
        <v>2</v>
      </c>
      <c r="S14" s="76" t="str">
        <f>Home!F8</f>
        <v>North Yorkshire</v>
      </c>
      <c r="T14" s="107">
        <f ca="1">Minor_Boys!$AF$119</f>
        <v>80</v>
      </c>
      <c r="U14" s="107">
        <f ca="1">Junior_Boys!$AF$119</f>
        <v>115</v>
      </c>
      <c r="V14" s="107">
        <f ca="1">Intermediate_Boys!$AF$119</f>
        <v>41</v>
      </c>
      <c r="W14" s="107">
        <f ca="1">Senior_Boys!$AF$119</f>
        <v>106</v>
      </c>
      <c r="X14" s="107">
        <f ca="1">Minor_Girls!$AF$119</f>
        <v>58</v>
      </c>
      <c r="Y14" s="107">
        <f ca="1">Junior_Girls!$AF$119</f>
        <v>84</v>
      </c>
      <c r="Z14" s="107">
        <f ca="1">Intermediate_Girls!$AF$119</f>
        <v>69</v>
      </c>
      <c r="AA14" s="107">
        <f ca="1">Senior_Girls!$AF$119</f>
        <v>61</v>
      </c>
      <c r="AB14" s="107">
        <f ca="1">IF(AC14=8,SUM(T14:Z14),"")</f>
        <v>553</v>
      </c>
      <c r="AC14" s="75">
        <f ca="1">COUNT(T14:AA14)-COUNTIF(T14:AA14,0)</f>
        <v>8</v>
      </c>
    </row>
    <row r="15" spans="3:29" s="75" customFormat="1" x14ac:dyDescent="0.25">
      <c r="D15" s="117" t="s">
        <v>77</v>
      </c>
      <c r="E15" s="118"/>
      <c r="F15" s="118"/>
      <c r="G15" s="113"/>
      <c r="H15" s="113"/>
      <c r="I15" s="114"/>
      <c r="P15" s="75">
        <v>1</v>
      </c>
    </row>
    <row r="16" spans="3:29" s="75" customFormat="1" x14ac:dyDescent="0.25">
      <c r="D16" s="147"/>
      <c r="E16" s="148"/>
      <c r="F16" s="149"/>
      <c r="G16" s="115" t="s">
        <v>61</v>
      </c>
      <c r="H16" s="112" t="s">
        <v>62</v>
      </c>
      <c r="I16" s="112" t="s">
        <v>63</v>
      </c>
      <c r="J16" s="79" t="s">
        <v>83</v>
      </c>
      <c r="K16" s="79" t="s">
        <v>64</v>
      </c>
      <c r="L16" s="79" t="s">
        <v>65</v>
      </c>
      <c r="M16" s="79" t="s">
        <v>66</v>
      </c>
      <c r="N16" s="79" t="s">
        <v>84</v>
      </c>
      <c r="O16" s="79" t="s">
        <v>67</v>
      </c>
      <c r="P16" s="75">
        <v>1</v>
      </c>
    </row>
    <row r="17" spans="1:27" s="75" customFormat="1" x14ac:dyDescent="0.25">
      <c r="C17" s="80">
        <v>1</v>
      </c>
      <c r="D17" s="150" t="str">
        <f ca="1">IFERROR(VLOOKUP(C17,R10:S14,2,0),"")</f>
        <v>Cumbria</v>
      </c>
      <c r="E17" s="151"/>
      <c r="F17" s="152"/>
      <c r="G17" s="116">
        <f ca="1">IFERROR(VLOOKUP(C17,R10:AA14,G22,0),"")</f>
        <v>54</v>
      </c>
      <c r="H17" s="82">
        <f ca="1">IFERROR(VLOOKUP(C17,R10:AA14,H22,0),"")</f>
        <v>78</v>
      </c>
      <c r="I17" s="82">
        <f ca="1">IFERROR(VLOOKUP(C17,R10:AA14,I22,0),"")</f>
        <v>108</v>
      </c>
      <c r="J17" s="82">
        <f ca="1">IFERROR(VLOOKUP(C17,R10:AA14,J22,0),"")</f>
        <v>57</v>
      </c>
      <c r="K17" s="82">
        <f ca="1">IFERROR(VLOOKUP(C17,R10:AA14,K22,0),"")</f>
        <v>62</v>
      </c>
      <c r="L17" s="82">
        <f ca="1">IFERROR(VLOOKUP(C17,R10:AA14,L22,0),"")</f>
        <v>65</v>
      </c>
      <c r="M17" s="82">
        <f ca="1">IFERROR(VLOOKUP(C17,R10:AA14,M22,0),"")</f>
        <v>94</v>
      </c>
      <c r="N17" s="82">
        <f ca="1">IFERROR(VLOOKUP(C17,R10:AA14,N22,0),"")</f>
        <v>66</v>
      </c>
      <c r="O17" s="82">
        <f ca="1">SUM(G17:N17)</f>
        <v>584</v>
      </c>
      <c r="P17" s="75">
        <v>1</v>
      </c>
    </row>
    <row r="18" spans="1:27" s="75" customFormat="1" x14ac:dyDescent="0.25">
      <c r="C18" s="80">
        <v>2</v>
      </c>
      <c r="D18" s="150" t="str">
        <f ca="1">IFERROR(VLOOKUP(C18,R10:S14,2,0),"")</f>
        <v>North Yorkshire</v>
      </c>
      <c r="E18" s="151"/>
      <c r="F18" s="152"/>
      <c r="G18" s="116">
        <f ca="1">IFERROR(VLOOKUP(C18,R10:AA14,G22,0),"")</f>
        <v>80</v>
      </c>
      <c r="H18" s="82">
        <f ca="1">IFERROR(VLOOKUP(C18,R10:AA14,H22,0),"")</f>
        <v>115</v>
      </c>
      <c r="I18" s="82">
        <f ca="1">IFERROR(VLOOKUP(C18,R10:AA14,I22,0),"")</f>
        <v>41</v>
      </c>
      <c r="J18" s="82">
        <f ca="1">IFERROR(VLOOKUP(C18,R10:AA14,J22,0),"")</f>
        <v>106</v>
      </c>
      <c r="K18" s="82">
        <f ca="1">IFERROR(VLOOKUP(C18,R10:AA14,K22,0),"")</f>
        <v>58</v>
      </c>
      <c r="L18" s="82">
        <f ca="1">IFERROR(VLOOKUP(C18,R10:AA14,L22,0),"")</f>
        <v>84</v>
      </c>
      <c r="M18" s="82">
        <f ca="1">IFERROR(VLOOKUP(C18,R10:AA14,M22,0),"")</f>
        <v>69</v>
      </c>
      <c r="N18" s="82">
        <f ca="1">IFERROR(VLOOKUP(C18,R10:AA14,N22,0),"")</f>
        <v>61</v>
      </c>
      <c r="O18" s="82">
        <f ca="1">SUM(G18:N18)</f>
        <v>614</v>
      </c>
      <c r="P18" s="75">
        <v>1</v>
      </c>
    </row>
    <row r="19" spans="1:27" s="75" customFormat="1" x14ac:dyDescent="0.25">
      <c r="C19" s="80">
        <v>3</v>
      </c>
      <c r="D19" s="150" t="str">
        <f ca="1">IFERROR(VLOOKUP(C19,R10:S14,2,0),"")</f>
        <v>Northumberland</v>
      </c>
      <c r="E19" s="151"/>
      <c r="F19" s="152"/>
      <c r="G19" s="116">
        <f ca="1">IFERROR(VLOOKUP(C19,R10:AA14,G22,0),"")</f>
        <v>176</v>
      </c>
      <c r="H19" s="82">
        <f ca="1">IFERROR(VLOOKUP(C19,R10:AA14,H22,0),"")</f>
        <v>28</v>
      </c>
      <c r="I19" s="82">
        <f ca="1">IFERROR(VLOOKUP(C19,R10:AA14,I22,0),"")</f>
        <v>135</v>
      </c>
      <c r="J19" s="82">
        <f ca="1">IFERROR(VLOOKUP(C19,R10:AA14,J22,0),"")</f>
        <v>42</v>
      </c>
      <c r="K19" s="82">
        <f ca="1">IFERROR(VLOOKUP(C19,R10:AA14,K22,0),"")</f>
        <v>114</v>
      </c>
      <c r="L19" s="82">
        <f ca="1">IFERROR(VLOOKUP(C19,R10:AA14,L22,0),"")</f>
        <v>135</v>
      </c>
      <c r="M19" s="82">
        <f ca="1">IFERROR(VLOOKUP(C19,R10:AA14,M22,0),"")</f>
        <v>88</v>
      </c>
      <c r="N19" s="82">
        <f ca="1">IFERROR(VLOOKUP(C19,R10:AA14,N22,0),"")</f>
        <v>148</v>
      </c>
      <c r="O19" s="82">
        <f ca="1">SUM(G19:N19)</f>
        <v>866</v>
      </c>
      <c r="P19" s="75">
        <v>1</v>
      </c>
      <c r="T19" s="76" t="s">
        <v>61</v>
      </c>
      <c r="U19" s="76" t="s">
        <v>62</v>
      </c>
      <c r="V19" s="76" t="s">
        <v>63</v>
      </c>
      <c r="W19" s="76" t="s">
        <v>83</v>
      </c>
      <c r="X19" s="76" t="s">
        <v>67</v>
      </c>
      <c r="Y19" s="76"/>
      <c r="Z19" s="76"/>
      <c r="AA19" s="76"/>
    </row>
    <row r="20" spans="1:27" s="75" customFormat="1" x14ac:dyDescent="0.25">
      <c r="C20" s="80">
        <v>4</v>
      </c>
      <c r="D20" s="150" t="str">
        <f ca="1">IFERROR(VLOOKUP(C20,R10:S14,2,0),"")</f>
        <v>Durham</v>
      </c>
      <c r="E20" s="151"/>
      <c r="F20" s="152"/>
      <c r="G20" s="116">
        <f ca="1">IFERROR(VLOOKUP(C20,R10:AA14,G22,0),"")</f>
        <v>162</v>
      </c>
      <c r="H20" s="82">
        <f ca="1">IFERROR(VLOOKUP(C20,R10:AA14,H22,0),"")</f>
        <v>160</v>
      </c>
      <c r="I20" s="82">
        <f ca="1">IFERROR(VLOOKUP(C20,R10:AA14,I22,0),"")</f>
        <v>106</v>
      </c>
      <c r="J20" s="82">
        <f ca="1">IFERROR(VLOOKUP(C20,R10:AA14,J22,0),"")</f>
        <v>183</v>
      </c>
      <c r="K20" s="82">
        <f ca="1">IFERROR(VLOOKUP(C20,R10:AA14,K22,0),"")</f>
        <v>108</v>
      </c>
      <c r="L20" s="82">
        <f ca="1">IFERROR(VLOOKUP(C20,R10:AA14,L22,0),"")</f>
        <v>68</v>
      </c>
      <c r="M20" s="82">
        <f ca="1">IFERROR(VLOOKUP(C20,R10:AA14,M22,0),"")</f>
        <v>56</v>
      </c>
      <c r="N20" s="82">
        <f ca="1">IFERROR(VLOOKUP(C20,R10:AA14,N22,0),"")</f>
        <v>76</v>
      </c>
      <c r="O20" s="82">
        <f ca="1">SUM(G20:N20)</f>
        <v>919</v>
      </c>
      <c r="P20" s="75">
        <v>1</v>
      </c>
      <c r="R20" s="107" t="str">
        <f ca="1">IF(X20="","",_xlfn.RANK.EQ(X20,X20:X24,1))</f>
        <v/>
      </c>
      <c r="S20" s="76" t="str">
        <f>S10</f>
        <v>Cleveland</v>
      </c>
      <c r="T20" s="107">
        <f ca="1">T10</f>
        <v>77</v>
      </c>
      <c r="U20" s="107">
        <f ca="1">U10</f>
        <v>173</v>
      </c>
      <c r="V20" s="107">
        <f ca="1">V10</f>
        <v>192</v>
      </c>
      <c r="W20" s="107">
        <f ca="1">W10</f>
        <v>0</v>
      </c>
      <c r="X20" s="107" t="str">
        <f ca="1">IF(Y20=4,SUM(T20:W20),"")</f>
        <v/>
      </c>
      <c r="Y20" s="75">
        <f ca="1">COUNT(T20:W20)-COUNTIF(T20:W20,0)</f>
        <v>3</v>
      </c>
      <c r="Z20" s="107"/>
      <c r="AA20" s="107"/>
    </row>
    <row r="21" spans="1:27" s="75" customFormat="1" x14ac:dyDescent="0.25">
      <c r="C21" s="80">
        <v>5</v>
      </c>
      <c r="D21" s="150" t="str">
        <f ca="1">IFERROR(VLOOKUP(C21,R10:S14,2,0),"")</f>
        <v/>
      </c>
      <c r="E21" s="151"/>
      <c r="F21" s="152"/>
      <c r="G21" s="116" t="str">
        <f ca="1">IFERROR(VLOOKUP(C21,R10:AA14,G22,0),"")</f>
        <v/>
      </c>
      <c r="H21" s="82" t="str">
        <f ca="1">IFERROR(VLOOKUP(C21,R10:AA14,H22,0),"")</f>
        <v/>
      </c>
      <c r="I21" s="82" t="str">
        <f ca="1">IFERROR(VLOOKUP(C21,R10:AA14,I22,0),"")</f>
        <v/>
      </c>
      <c r="J21" s="82" t="str">
        <f ca="1">IFERROR(VLOOKUP(C21,R10:AA14,J22,0),"")</f>
        <v/>
      </c>
      <c r="K21" s="82" t="str">
        <f ca="1">IFERROR(VLOOKUP(C21,R10:AA14,K22,0),"")</f>
        <v/>
      </c>
      <c r="L21" s="82" t="str">
        <f ca="1">IFERROR(VLOOKUP(C21,R10:AA14,L22,0),"")</f>
        <v/>
      </c>
      <c r="M21" s="82" t="str">
        <f ca="1">IFERROR(VLOOKUP(C21,R10:AA14,M22,0),"")</f>
        <v/>
      </c>
      <c r="N21" s="82" t="str">
        <f ca="1">IFERROR(VLOOKUP(C21,R10:AA14,N22,0),"")</f>
        <v/>
      </c>
      <c r="O21" s="82">
        <f ca="1">SUM(G21:N21)</f>
        <v>0</v>
      </c>
      <c r="P21" s="75">
        <v>1</v>
      </c>
      <c r="R21" s="107">
        <f ca="1">IF(X21="","",_xlfn.RANK.EQ(X21,X20:X24,1))</f>
        <v>1</v>
      </c>
      <c r="S21" s="76" t="str">
        <f t="shared" ref="S21:W24" si="0">S11</f>
        <v>Cumbria</v>
      </c>
      <c r="T21" s="107">
        <f t="shared" ca="1" si="0"/>
        <v>54</v>
      </c>
      <c r="U21" s="107">
        <f t="shared" ca="1" si="0"/>
        <v>78</v>
      </c>
      <c r="V21" s="107">
        <f t="shared" ca="1" si="0"/>
        <v>108</v>
      </c>
      <c r="W21" s="107">
        <f t="shared" ca="1" si="0"/>
        <v>57</v>
      </c>
      <c r="X21" s="107">
        <f ca="1">IF(Y21=4,SUM(T21:W21),"")</f>
        <v>297</v>
      </c>
      <c r="Y21" s="75">
        <f ca="1">COUNT(T21:W21)-COUNTIF(T21:W21,0)</f>
        <v>4</v>
      </c>
      <c r="Z21" s="107"/>
      <c r="AA21" s="107"/>
    </row>
    <row r="22" spans="1:27" s="75" customFormat="1" x14ac:dyDescent="0.25">
      <c r="G22" s="77">
        <v>3</v>
      </c>
      <c r="H22" s="77">
        <v>4</v>
      </c>
      <c r="I22" s="77">
        <v>5</v>
      </c>
      <c r="J22" s="77">
        <v>6</v>
      </c>
      <c r="K22" s="77">
        <v>7</v>
      </c>
      <c r="L22" s="77">
        <v>8</v>
      </c>
      <c r="M22" s="77">
        <v>9</v>
      </c>
      <c r="N22" s="77">
        <v>10</v>
      </c>
      <c r="P22" s="75">
        <v>1</v>
      </c>
      <c r="R22" s="107">
        <f ca="1">IF(X22="","",_xlfn.RANK.EQ(X22,X20:X24,1))</f>
        <v>4</v>
      </c>
      <c r="S22" s="76" t="str">
        <f t="shared" si="0"/>
        <v>Durham</v>
      </c>
      <c r="T22" s="107">
        <f t="shared" ca="1" si="0"/>
        <v>162</v>
      </c>
      <c r="U22" s="107">
        <f t="shared" ca="1" si="0"/>
        <v>160</v>
      </c>
      <c r="V22" s="107">
        <f t="shared" ca="1" si="0"/>
        <v>106</v>
      </c>
      <c r="W22" s="107">
        <f t="shared" ca="1" si="0"/>
        <v>183</v>
      </c>
      <c r="X22" s="107">
        <f ca="1">IF(Y22=4,SUM(T22:W22),"")</f>
        <v>611</v>
      </c>
      <c r="Y22" s="75">
        <f ca="1">COUNT(T22:W22)-COUNTIF(T22:W22,0)</f>
        <v>4</v>
      </c>
      <c r="Z22" s="107"/>
      <c r="AA22" s="107"/>
    </row>
    <row r="23" spans="1:27" s="75" customFormat="1" x14ac:dyDescent="0.25">
      <c r="P23" s="75">
        <v>1</v>
      </c>
      <c r="R23" s="107">
        <f ca="1">IF(X23="","",_xlfn.RANK.EQ(X23,X20:X24,1))</f>
        <v>3</v>
      </c>
      <c r="S23" s="76" t="str">
        <f t="shared" si="0"/>
        <v>Northumberland</v>
      </c>
      <c r="T23" s="107">
        <f t="shared" ca="1" si="0"/>
        <v>176</v>
      </c>
      <c r="U23" s="107">
        <f t="shared" ca="1" si="0"/>
        <v>28</v>
      </c>
      <c r="V23" s="107">
        <f t="shared" ca="1" si="0"/>
        <v>135</v>
      </c>
      <c r="W23" s="107">
        <f t="shared" ca="1" si="0"/>
        <v>42</v>
      </c>
      <c r="X23" s="107">
        <f ca="1">IF(Y23=4,SUM(T23:W23),"")</f>
        <v>381</v>
      </c>
      <c r="Y23" s="75">
        <f ca="1">COUNT(T23:W23)-COUNTIF(T23:W23,0)</f>
        <v>4</v>
      </c>
      <c r="Z23" s="107"/>
      <c r="AA23" s="107"/>
    </row>
    <row r="24" spans="1:27" s="75" customFormat="1" ht="15.75" thickBot="1" x14ac:dyDescent="0.3"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75">
        <v>1</v>
      </c>
      <c r="R24" s="107">
        <f ca="1">IF(X24="","",_xlfn.RANK.EQ(X24,X20:X24,1))</f>
        <v>2</v>
      </c>
      <c r="S24" s="76" t="str">
        <f t="shared" si="0"/>
        <v>North Yorkshire</v>
      </c>
      <c r="T24" s="107">
        <f t="shared" ca="1" si="0"/>
        <v>80</v>
      </c>
      <c r="U24" s="107">
        <f t="shared" ca="1" si="0"/>
        <v>115</v>
      </c>
      <c r="V24" s="107">
        <f t="shared" ca="1" si="0"/>
        <v>41</v>
      </c>
      <c r="W24" s="107">
        <f t="shared" ca="1" si="0"/>
        <v>106</v>
      </c>
      <c r="X24" s="107">
        <f ca="1">IF(Y24=4,SUM(T24:W24),"")</f>
        <v>342</v>
      </c>
      <c r="Y24" s="75">
        <f ca="1">COUNT(T24:W24)-COUNTIF(T24:W24,0)</f>
        <v>4</v>
      </c>
      <c r="Z24" s="107"/>
      <c r="AA24" s="107"/>
    </row>
    <row r="25" spans="1:27" s="75" customFormat="1" ht="15.75" thickTop="1" x14ac:dyDescent="0.25">
      <c r="A25" s="85"/>
      <c r="P25" s="75">
        <v>1</v>
      </c>
    </row>
    <row r="26" spans="1:27" s="75" customFormat="1" x14ac:dyDescent="0.25">
      <c r="C26" s="119" t="s">
        <v>78</v>
      </c>
      <c r="D26" s="119"/>
      <c r="E26" s="119"/>
      <c r="F26" s="119"/>
      <c r="G26" s="119"/>
      <c r="H26" s="119"/>
      <c r="I26" s="119"/>
      <c r="J26" s="119"/>
      <c r="K26" s="119"/>
      <c r="P26" s="75">
        <v>1</v>
      </c>
      <c r="T26" s="76" t="s">
        <v>64</v>
      </c>
      <c r="U26" s="76" t="s">
        <v>65</v>
      </c>
      <c r="V26" s="76" t="s">
        <v>66</v>
      </c>
      <c r="W26" s="76" t="s">
        <v>84</v>
      </c>
      <c r="X26" s="76" t="s">
        <v>67</v>
      </c>
    </row>
    <row r="27" spans="1:27" s="75" customFormat="1" x14ac:dyDescent="0.25">
      <c r="P27" s="75">
        <v>1</v>
      </c>
      <c r="R27" s="107" t="str">
        <f ca="1">IF(X27="","",_xlfn.RANK.EQ(X27,X27:X31,1))</f>
        <v/>
      </c>
      <c r="S27" s="76" t="str">
        <f>S10</f>
        <v>Cleveland</v>
      </c>
      <c r="T27" s="107">
        <f ca="1">X10</f>
        <v>267</v>
      </c>
      <c r="U27" s="107">
        <f t="shared" ref="U27:W31" ca="1" si="1">Y10</f>
        <v>177</v>
      </c>
      <c r="V27" s="107">
        <f t="shared" ca="1" si="1"/>
        <v>312</v>
      </c>
      <c r="W27" s="107">
        <f ca="1">AA10</f>
        <v>0</v>
      </c>
      <c r="X27" s="107" t="str">
        <f ca="1">IF(Y27=4,SUM(T27:V27),"")</f>
        <v/>
      </c>
      <c r="Y27" s="75">
        <f ca="1">COUNT(T27:W27)-COUNTIF(T27:W27,0)</f>
        <v>3</v>
      </c>
    </row>
    <row r="28" spans="1:27" s="75" customFormat="1" x14ac:dyDescent="0.25">
      <c r="D28" s="78" t="str">
        <f>C26</f>
        <v>COUNTY TEAM RESULTS BOYS</v>
      </c>
      <c r="E28" s="113"/>
      <c r="F28" s="113"/>
      <c r="G28" s="113"/>
      <c r="H28" s="114"/>
      <c r="P28" s="75">
        <v>1</v>
      </c>
      <c r="R28" s="107">
        <f ca="1">IF(X28="","",_xlfn.RANK.EQ(X28,X27:X31,1))</f>
        <v>2</v>
      </c>
      <c r="S28" s="76" t="str">
        <f>S11</f>
        <v>Cumbria</v>
      </c>
      <c r="T28" s="107">
        <f ca="1">X11</f>
        <v>62</v>
      </c>
      <c r="U28" s="107">
        <f t="shared" ca="1" si="1"/>
        <v>65</v>
      </c>
      <c r="V28" s="107">
        <f t="shared" ca="1" si="1"/>
        <v>94</v>
      </c>
      <c r="W28" s="107">
        <f t="shared" ca="1" si="1"/>
        <v>66</v>
      </c>
      <c r="X28" s="107">
        <f ca="1">IF(Y28=4,SUM(T28:V28),"")</f>
        <v>221</v>
      </c>
      <c r="Y28" s="75">
        <f ca="1">COUNT(T28:W28)-COUNTIF(T28:W28,0)</f>
        <v>4</v>
      </c>
    </row>
    <row r="29" spans="1:27" s="75" customFormat="1" x14ac:dyDescent="0.25">
      <c r="D29" s="147"/>
      <c r="E29" s="148"/>
      <c r="F29" s="148"/>
      <c r="G29" s="149"/>
      <c r="H29" s="120" t="s">
        <v>61</v>
      </c>
      <c r="I29" s="79" t="s">
        <v>62</v>
      </c>
      <c r="J29" s="79" t="s">
        <v>63</v>
      </c>
      <c r="K29" s="79" t="s">
        <v>83</v>
      </c>
      <c r="L29" s="147" t="s">
        <v>67</v>
      </c>
      <c r="M29" s="149"/>
      <c r="P29" s="75">
        <v>1</v>
      </c>
      <c r="R29" s="107">
        <f ca="1">IF(X29="","",_xlfn.RANK.EQ(X29,X27:X31,1))</f>
        <v>3</v>
      </c>
      <c r="S29" s="76" t="str">
        <f>S12</f>
        <v>Durham</v>
      </c>
      <c r="T29" s="107">
        <f ca="1">X12</f>
        <v>108</v>
      </c>
      <c r="U29" s="107">
        <f t="shared" ca="1" si="1"/>
        <v>68</v>
      </c>
      <c r="V29" s="107">
        <f t="shared" ca="1" si="1"/>
        <v>56</v>
      </c>
      <c r="W29" s="107">
        <f t="shared" ca="1" si="1"/>
        <v>76</v>
      </c>
      <c r="X29" s="107">
        <f ca="1">IF(Y29=4,SUM(T29:V29),"")</f>
        <v>232</v>
      </c>
      <c r="Y29" s="75">
        <f ca="1">COUNT(T29:W29)-COUNTIF(T29:W29,0)</f>
        <v>4</v>
      </c>
    </row>
    <row r="30" spans="1:27" s="75" customFormat="1" x14ac:dyDescent="0.25">
      <c r="C30" s="80">
        <v>1</v>
      </c>
      <c r="D30" s="150" t="str">
        <f ca="1">IFERROR(VLOOKUP(C30,R20:V24,D35,0),"")</f>
        <v>Cumbria</v>
      </c>
      <c r="E30" s="151"/>
      <c r="F30" s="151"/>
      <c r="G30" s="152"/>
      <c r="H30" s="121">
        <f ca="1">IFERROR(VLOOKUP(C30,R20:W24,H35,0),"")</f>
        <v>54</v>
      </c>
      <c r="I30" s="81">
        <f ca="1">IFERROR(VLOOKUP(C30,R20:W24,I35,0),"")</f>
        <v>78</v>
      </c>
      <c r="J30" s="81">
        <f ca="1">IFERROR(VLOOKUP(C30,R20:W24,J35,0),"")</f>
        <v>108</v>
      </c>
      <c r="K30" s="81">
        <f ca="1">IFERROR(VLOOKUP(C30,R20:W24,K35,0),"")</f>
        <v>57</v>
      </c>
      <c r="L30" s="153">
        <f ca="1">SUM(H30:K30)</f>
        <v>297</v>
      </c>
      <c r="M30" s="154"/>
      <c r="P30" s="75">
        <v>1</v>
      </c>
      <c r="R30" s="107">
        <f ca="1">IF(X30="","",_xlfn.RANK.EQ(X30,X27:X31,1))</f>
        <v>4</v>
      </c>
      <c r="S30" s="76" t="str">
        <f>S13</f>
        <v>Northumberland</v>
      </c>
      <c r="T30" s="107">
        <f ca="1">X13</f>
        <v>114</v>
      </c>
      <c r="U30" s="107">
        <f t="shared" ca="1" si="1"/>
        <v>135</v>
      </c>
      <c r="V30" s="107">
        <f t="shared" ca="1" si="1"/>
        <v>88</v>
      </c>
      <c r="W30" s="107">
        <f t="shared" ca="1" si="1"/>
        <v>148</v>
      </c>
      <c r="X30" s="107">
        <f ca="1">IF(Y30=4,SUM(T30:V30),"")</f>
        <v>337</v>
      </c>
      <c r="Y30" s="75">
        <f ca="1">COUNT(T30:W30)-COUNTIF(T30:W30,0)</f>
        <v>4</v>
      </c>
    </row>
    <row r="31" spans="1:27" s="75" customFormat="1" x14ac:dyDescent="0.25">
      <c r="C31" s="80">
        <v>2</v>
      </c>
      <c r="D31" s="150" t="str">
        <f ca="1">IFERROR(VLOOKUP(C31,R20:V24,D35,0),"")</f>
        <v>North Yorkshire</v>
      </c>
      <c r="E31" s="151"/>
      <c r="F31" s="151"/>
      <c r="G31" s="152"/>
      <c r="H31" s="121">
        <f ca="1">IFERROR(VLOOKUP(C31,R20:W24,H35,0),"")</f>
        <v>80</v>
      </c>
      <c r="I31" s="81">
        <f ca="1">IFERROR(VLOOKUP(C31,R20:W24,I35,0),"")</f>
        <v>115</v>
      </c>
      <c r="J31" s="81">
        <f ca="1">IFERROR(VLOOKUP(C31,R20:W24,J35,0),"")</f>
        <v>41</v>
      </c>
      <c r="K31" s="81">
        <f ca="1">IFERROR(VLOOKUP(C31,R20:W24,K35,0),"")</f>
        <v>106</v>
      </c>
      <c r="L31" s="153">
        <f ca="1">SUM(H31:K31)</f>
        <v>342</v>
      </c>
      <c r="M31" s="154"/>
      <c r="P31" s="75">
        <v>1</v>
      </c>
      <c r="R31" s="107">
        <f ca="1">IF(X31="","",_xlfn.RANK.EQ(X31,X27:X31,1))</f>
        <v>1</v>
      </c>
      <c r="S31" s="76" t="str">
        <f>S14</f>
        <v>North Yorkshire</v>
      </c>
      <c r="T31" s="107">
        <f ca="1">X14</f>
        <v>58</v>
      </c>
      <c r="U31" s="107">
        <f t="shared" ca="1" si="1"/>
        <v>84</v>
      </c>
      <c r="V31" s="107">
        <f ca="1">Z14</f>
        <v>69</v>
      </c>
      <c r="W31" s="107">
        <f t="shared" ca="1" si="1"/>
        <v>61</v>
      </c>
      <c r="X31" s="107">
        <f ca="1">IF(Y31=4,SUM(T31:V31),"")</f>
        <v>211</v>
      </c>
      <c r="Y31" s="75">
        <f ca="1">COUNT(T31:W31)-COUNTIF(T31:W31,0)</f>
        <v>4</v>
      </c>
    </row>
    <row r="32" spans="1:27" s="75" customFormat="1" x14ac:dyDescent="0.25">
      <c r="C32" s="80">
        <v>3</v>
      </c>
      <c r="D32" s="150" t="str">
        <f ca="1">IFERROR(VLOOKUP(C32,R20:V24,D35,0),"")</f>
        <v>Northumberland</v>
      </c>
      <c r="E32" s="151"/>
      <c r="F32" s="151"/>
      <c r="G32" s="152"/>
      <c r="H32" s="121">
        <f ca="1">IFERROR(VLOOKUP(C32,R20:W24,H35,0),"")</f>
        <v>176</v>
      </c>
      <c r="I32" s="81">
        <f ca="1">IFERROR(VLOOKUP(C32,R20:W24,I35,0),"")</f>
        <v>28</v>
      </c>
      <c r="J32" s="81">
        <f ca="1">IFERROR(VLOOKUP(C32,R20:W24,J35,0),"")</f>
        <v>135</v>
      </c>
      <c r="K32" s="81">
        <f ca="1">IFERROR(VLOOKUP(C32,R20:W24,K35,0),"")</f>
        <v>42</v>
      </c>
      <c r="L32" s="153">
        <f ca="1">SUM(H32:K32)</f>
        <v>381</v>
      </c>
      <c r="M32" s="154"/>
      <c r="P32" s="75">
        <v>1</v>
      </c>
    </row>
    <row r="33" spans="3:27" s="75" customFormat="1" x14ac:dyDescent="0.25">
      <c r="C33" s="80">
        <v>4</v>
      </c>
      <c r="D33" s="150" t="str">
        <f ca="1">IFERROR(VLOOKUP(C33,R20:V24,D35,0),"")</f>
        <v>Durham</v>
      </c>
      <c r="E33" s="151"/>
      <c r="F33" s="151"/>
      <c r="G33" s="152"/>
      <c r="H33" s="121">
        <f ca="1">IFERROR(VLOOKUP(C33,R20:W24,H35,0),"")</f>
        <v>162</v>
      </c>
      <c r="I33" s="81">
        <f ca="1">IFERROR(VLOOKUP(C33,R20:W24,I35,0),"")</f>
        <v>160</v>
      </c>
      <c r="J33" s="81">
        <f ca="1">IFERROR(VLOOKUP(C33,R20:W24,J35,0),"")</f>
        <v>106</v>
      </c>
      <c r="K33" s="81">
        <f ca="1">IFERROR(VLOOKUP(C33,R20:W24,K35,0),"")</f>
        <v>183</v>
      </c>
      <c r="L33" s="153">
        <f ca="1">SUM(H33:K33)</f>
        <v>611</v>
      </c>
      <c r="M33" s="154"/>
      <c r="P33" s="75">
        <v>1</v>
      </c>
    </row>
    <row r="34" spans="3:27" s="75" customFormat="1" x14ac:dyDescent="0.25">
      <c r="C34" s="80">
        <v>5</v>
      </c>
      <c r="D34" s="150" t="str">
        <f ca="1">IFERROR(VLOOKUP(C34,R20:V24,D35,0),"")</f>
        <v/>
      </c>
      <c r="E34" s="151"/>
      <c r="F34" s="151"/>
      <c r="G34" s="152"/>
      <c r="H34" s="121" t="str">
        <f ca="1">IFERROR(VLOOKUP(C34,R20:W24,H35,0),"")</f>
        <v/>
      </c>
      <c r="I34" s="81" t="str">
        <f ca="1">IFERROR(VLOOKUP(C34,R20:W24,I35,0),"")</f>
        <v/>
      </c>
      <c r="J34" s="81" t="str">
        <f ca="1">IFERROR(VLOOKUP(C34,R20:W24,J35,0),"")</f>
        <v/>
      </c>
      <c r="K34" s="81" t="str">
        <f ca="1">IFERROR(VLOOKUP(C34,R20:W24,K35,0),"")</f>
        <v/>
      </c>
      <c r="L34" s="153">
        <f ca="1">SUM(H34:K34)</f>
        <v>0</v>
      </c>
      <c r="M34" s="154"/>
      <c r="P34" s="75">
        <v>1</v>
      </c>
    </row>
    <row r="35" spans="3:27" s="75" customFormat="1" x14ac:dyDescent="0.25">
      <c r="D35" s="77">
        <v>2</v>
      </c>
      <c r="H35" s="77">
        <v>3</v>
      </c>
      <c r="I35" s="77">
        <v>4</v>
      </c>
      <c r="J35" s="77">
        <v>5</v>
      </c>
      <c r="K35" s="77">
        <v>6</v>
      </c>
      <c r="P35" s="75">
        <v>1</v>
      </c>
    </row>
    <row r="36" spans="3:27" s="75" customFormat="1" x14ac:dyDescent="0.25">
      <c r="P36" s="75">
        <v>1</v>
      </c>
    </row>
    <row r="37" spans="3:27" s="75" customFormat="1" x14ac:dyDescent="0.25">
      <c r="P37" s="75">
        <v>1</v>
      </c>
    </row>
    <row r="38" spans="3:27" s="75" customFormat="1" x14ac:dyDescent="0.25">
      <c r="C38" s="119" t="s">
        <v>79</v>
      </c>
      <c r="D38" s="119"/>
      <c r="E38" s="119"/>
      <c r="F38" s="119"/>
      <c r="G38" s="119"/>
      <c r="H38" s="119"/>
      <c r="I38" s="119"/>
      <c r="J38" s="119"/>
      <c r="K38" s="119"/>
      <c r="P38" s="75">
        <v>1</v>
      </c>
    </row>
    <row r="39" spans="3:27" s="75" customFormat="1" x14ac:dyDescent="0.25">
      <c r="P39" s="75">
        <v>1</v>
      </c>
    </row>
    <row r="40" spans="3:27" s="75" customFormat="1" x14ac:dyDescent="0.25">
      <c r="D40" s="155" t="str">
        <f>C38</f>
        <v>COUNTY TEAM RESULTS GIRLS</v>
      </c>
      <c r="E40" s="156"/>
      <c r="F40" s="156"/>
      <c r="G40" s="156"/>
      <c r="H40" s="157"/>
      <c r="P40" s="75">
        <v>1</v>
      </c>
    </row>
    <row r="41" spans="3:27" s="75" customFormat="1" x14ac:dyDescent="0.25">
      <c r="D41" s="147"/>
      <c r="E41" s="148"/>
      <c r="F41" s="148"/>
      <c r="G41" s="149"/>
      <c r="H41" s="120" t="s">
        <v>64</v>
      </c>
      <c r="I41" s="79" t="s">
        <v>65</v>
      </c>
      <c r="J41" s="79" t="s">
        <v>66</v>
      </c>
      <c r="K41" s="79" t="s">
        <v>84</v>
      </c>
      <c r="L41" s="147" t="s">
        <v>67</v>
      </c>
      <c r="M41" s="149"/>
      <c r="P41" s="75">
        <v>1</v>
      </c>
    </row>
    <row r="42" spans="3:27" s="75" customFormat="1" x14ac:dyDescent="0.25">
      <c r="C42" s="80">
        <v>1</v>
      </c>
      <c r="D42" s="150" t="str">
        <f ca="1">IFERROR(VLOOKUP(C42,R27:V31,D47,0),"")</f>
        <v>North Yorkshire</v>
      </c>
      <c r="E42" s="151"/>
      <c r="F42" s="151"/>
      <c r="G42" s="152"/>
      <c r="H42" s="121">
        <f ca="1">IFERROR(VLOOKUP(C42,R27:W31,H47,0),"")</f>
        <v>58</v>
      </c>
      <c r="I42" s="81">
        <f ca="1">IFERROR(VLOOKUP(C42,R27:W31,I47,0),"")</f>
        <v>84</v>
      </c>
      <c r="J42" s="81">
        <f ca="1">IFERROR(VLOOKUP(C42,R27:W31,J47,0),"")</f>
        <v>69</v>
      </c>
      <c r="K42" s="81">
        <f ca="1">IFERROR(VLOOKUP(C42,R27:W31,K47,0),"")</f>
        <v>61</v>
      </c>
      <c r="L42" s="153">
        <f ca="1">SUM(H42:K42)</f>
        <v>272</v>
      </c>
      <c r="M42" s="154"/>
      <c r="P42" s="75">
        <v>1</v>
      </c>
    </row>
    <row r="43" spans="3:27" s="75" customFormat="1" x14ac:dyDescent="0.25">
      <c r="C43" s="80">
        <v>2</v>
      </c>
      <c r="D43" s="150" t="str">
        <f ca="1">IFERROR(VLOOKUP(C43,R27:V31,D47,0),"")</f>
        <v>Cumbria</v>
      </c>
      <c r="E43" s="151"/>
      <c r="F43" s="151"/>
      <c r="G43" s="152"/>
      <c r="H43" s="121">
        <f ca="1">IFERROR(VLOOKUP(C43,R27:W31,H47,0),"")</f>
        <v>62</v>
      </c>
      <c r="I43" s="81">
        <f ca="1">IFERROR(VLOOKUP(C43,R27:W31,I47,0),"")</f>
        <v>65</v>
      </c>
      <c r="J43" s="81">
        <f ca="1">IFERROR(VLOOKUP(C43,R27:W31,J47,0),"")</f>
        <v>94</v>
      </c>
      <c r="K43" s="81">
        <f ca="1">IFERROR(VLOOKUP(C43,R27:W31,K47,0),"")</f>
        <v>66</v>
      </c>
      <c r="L43" s="153">
        <f ca="1">SUM(H43:K43)</f>
        <v>287</v>
      </c>
      <c r="M43" s="154"/>
      <c r="P43" s="75">
        <v>1</v>
      </c>
    </row>
    <row r="44" spans="3:27" s="75" customFormat="1" x14ac:dyDescent="0.25">
      <c r="C44" s="80">
        <v>3</v>
      </c>
      <c r="D44" s="150" t="str">
        <f ca="1">IFERROR(VLOOKUP(C44,R27:V31,D47,0),"")</f>
        <v>Durham</v>
      </c>
      <c r="E44" s="151"/>
      <c r="F44" s="151"/>
      <c r="G44" s="152"/>
      <c r="H44" s="121">
        <f ca="1">IFERROR(VLOOKUP(C44,R27:W31,H47,0),"")</f>
        <v>108</v>
      </c>
      <c r="I44" s="81">
        <f ca="1">IFERROR(VLOOKUP(C44,R27:W31,I47,0),"")</f>
        <v>68</v>
      </c>
      <c r="J44" s="81">
        <f ca="1">IFERROR(VLOOKUP(C44,R27:W31,J47,0),"")</f>
        <v>56</v>
      </c>
      <c r="K44" s="81">
        <f ca="1">IFERROR(VLOOKUP(C44,R27:W31,K47,0),"")</f>
        <v>76</v>
      </c>
      <c r="L44" s="153">
        <f ca="1">SUM(H44:K44)</f>
        <v>308</v>
      </c>
      <c r="M44" s="154"/>
      <c r="P44" s="75">
        <v>1</v>
      </c>
    </row>
    <row r="45" spans="3:27" s="75" customFormat="1" x14ac:dyDescent="0.25">
      <c r="C45" s="80">
        <v>4</v>
      </c>
      <c r="D45" s="150" t="str">
        <f ca="1">IFERROR(VLOOKUP(C45,R27:V31,D47,0),"")</f>
        <v>Northumberland</v>
      </c>
      <c r="E45" s="151"/>
      <c r="F45" s="151"/>
      <c r="G45" s="152"/>
      <c r="H45" s="121">
        <f ca="1">IFERROR(VLOOKUP(C45,R27:W31,H47,0),"")</f>
        <v>114</v>
      </c>
      <c r="I45" s="81">
        <f ca="1">IFERROR(VLOOKUP(C45,R27:W31,I47,0),"")</f>
        <v>135</v>
      </c>
      <c r="J45" s="81">
        <f ca="1">IFERROR(VLOOKUP(C45,R27:W31,J47,0),"")</f>
        <v>88</v>
      </c>
      <c r="K45" s="81">
        <f ca="1">IFERROR(VLOOKUP(C45,R27:W31,K47,0),"")</f>
        <v>148</v>
      </c>
      <c r="L45" s="153">
        <f ca="1">SUM(H45:K45)</f>
        <v>485</v>
      </c>
      <c r="M45" s="154"/>
      <c r="P45" s="75">
        <v>1</v>
      </c>
    </row>
    <row r="46" spans="3:27" s="75" customFormat="1" x14ac:dyDescent="0.25">
      <c r="C46" s="80">
        <v>5</v>
      </c>
      <c r="D46" s="150" t="str">
        <f ca="1">IFERROR(VLOOKUP(C46,R27:V31,D47,0),"")</f>
        <v/>
      </c>
      <c r="E46" s="151"/>
      <c r="F46" s="151"/>
      <c r="G46" s="152"/>
      <c r="H46" s="121" t="str">
        <f ca="1">IFERROR(VLOOKUP(C46,R27:W31,H47,0),"")</f>
        <v/>
      </c>
      <c r="I46" s="81" t="str">
        <f ca="1">IFERROR(VLOOKUP(C46,R27:W31,I47,0),"")</f>
        <v/>
      </c>
      <c r="J46" s="81" t="str">
        <f ca="1">IFERROR(VLOOKUP(C46,R27:W31,J47,0),"")</f>
        <v/>
      </c>
      <c r="K46" s="81" t="str">
        <f ca="1">IFERROR(VLOOKUP(C46,R27:W31,K47,0),"")</f>
        <v/>
      </c>
      <c r="L46" s="153">
        <f ca="1">SUM(H46:K46)</f>
        <v>0</v>
      </c>
      <c r="M46" s="154"/>
      <c r="P46" s="75">
        <v>1</v>
      </c>
    </row>
    <row r="47" spans="3:27" x14ac:dyDescent="0.25">
      <c r="C47" s="75"/>
      <c r="D47" s="77">
        <v>2</v>
      </c>
      <c r="H47" s="77">
        <v>3</v>
      </c>
      <c r="I47" s="77">
        <v>4</v>
      </c>
      <c r="J47" s="77">
        <v>5</v>
      </c>
      <c r="K47" s="77">
        <v>6</v>
      </c>
      <c r="L47" s="75"/>
      <c r="N47" s="75"/>
      <c r="P47" s="107">
        <v>1</v>
      </c>
    </row>
    <row r="48" spans="3:27" ht="17.100000000000001" customHeight="1" x14ac:dyDescent="0.25">
      <c r="C48" s="130" t="str">
        <f>Home!$B$1</f>
        <v>Northern Schools' Inter-County Cross Country Championships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07">
        <f>IF(D54=0,"",1)</f>
        <v>1</v>
      </c>
      <c r="T48" s="122"/>
      <c r="W48" s="128"/>
      <c r="X48" s="128"/>
      <c r="Y48" s="128"/>
      <c r="Z48" s="128"/>
      <c r="AA48" s="107" t="str">
        <f>CONCATENATE(U48," ",V48)</f>
        <v xml:space="preserve"> </v>
      </c>
    </row>
    <row r="49" spans="3:26" ht="17.100000000000001" customHeight="1" x14ac:dyDescent="0.25">
      <c r="C49" s="130" t="str">
        <f>Home!$B$2</f>
        <v>Temple Park, South Shields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07">
        <f>IF(D54=0,"",1)</f>
        <v>1</v>
      </c>
      <c r="W49" s="128"/>
      <c r="X49" s="128"/>
      <c r="Y49" s="128"/>
      <c r="Z49" s="128"/>
    </row>
    <row r="50" spans="3:26" ht="17.100000000000001" customHeight="1" x14ac:dyDescent="0.25">
      <c r="C50" s="131" t="str">
        <f>Home!$G$3</f>
        <v>Saturday 2nd February 2019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07">
        <f>IF(D54=0,"",1)</f>
        <v>1</v>
      </c>
    </row>
    <row r="51" spans="3:26" ht="40.5" customHeight="1" x14ac:dyDescent="0.25"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7">
        <f>IF(D54=0,"",1)</f>
        <v>1</v>
      </c>
    </row>
    <row r="52" spans="3:26" x14ac:dyDescent="0.25">
      <c r="C52" s="1" t="str">
        <f ca="1">Minor_Boys!$G$5</f>
        <v>Minor Boys</v>
      </c>
      <c r="P52" s="107">
        <f>IF(D54=0,"",1)</f>
        <v>1</v>
      </c>
    </row>
    <row r="53" spans="3:26" x14ac:dyDescent="0.25">
      <c r="C53" s="106" t="s">
        <v>0</v>
      </c>
      <c r="D53" s="106" t="s">
        <v>1</v>
      </c>
      <c r="E53" s="106" t="s">
        <v>2</v>
      </c>
      <c r="F53" s="106"/>
      <c r="G53" s="106"/>
      <c r="H53" s="106"/>
      <c r="I53" s="106"/>
      <c r="J53" s="106"/>
      <c r="K53" s="106" t="s">
        <v>82</v>
      </c>
      <c r="L53" s="106"/>
      <c r="M53" s="106"/>
      <c r="N53" s="106"/>
      <c r="O53" s="1" t="s">
        <v>3</v>
      </c>
      <c r="P53" s="107">
        <f>IF(D54=0,"",1)</f>
        <v>1</v>
      </c>
    </row>
    <row r="54" spans="3:26" x14ac:dyDescent="0.25">
      <c r="C54" s="1">
        <f>Minor_Boys!$G$7</f>
        <v>1</v>
      </c>
      <c r="D54" s="107">
        <f>Minor_Boys!$H$7</f>
        <v>41</v>
      </c>
      <c r="E54" s="107" t="str">
        <f ca="1">Minor_Boys!$I$7</f>
        <v>Alex Boyer</v>
      </c>
      <c r="K54" s="107" t="str">
        <f ca="1">Minor_Boys!$O$7</f>
        <v>Durham</v>
      </c>
      <c r="O54" s="123">
        <f>Minor_Boys!$S$7</f>
        <v>10.199999999999999</v>
      </c>
      <c r="P54" s="107">
        <f>IF(D54=0,"",1)</f>
        <v>1</v>
      </c>
    </row>
    <row r="55" spans="3:26" x14ac:dyDescent="0.25">
      <c r="C55" s="1">
        <f>Minor_Boys!$G$8</f>
        <v>2</v>
      </c>
      <c r="D55" s="107">
        <f>Minor_Boys!$H$8</f>
        <v>2</v>
      </c>
      <c r="E55" s="107" t="str">
        <f ca="1">Minor_Boys!$I$8</f>
        <v>Matthew Downs</v>
      </c>
      <c r="K55" s="107" t="str">
        <f ca="1">Minor_Boys!$O$8</f>
        <v>Cleveland</v>
      </c>
      <c r="O55" s="123">
        <f>Minor_Boys!$S$8</f>
        <v>10.23</v>
      </c>
      <c r="P55" s="107">
        <f t="shared" ref="P55:P118" si="2">IF(D55=0,"",1)</f>
        <v>1</v>
      </c>
    </row>
    <row r="56" spans="3:26" x14ac:dyDescent="0.25">
      <c r="C56" s="1">
        <f>Minor_Boys!$G$9</f>
        <v>3</v>
      </c>
      <c r="D56" s="107">
        <f>Minor_Boys!$H$9</f>
        <v>82</v>
      </c>
      <c r="E56" s="107" t="str">
        <f ca="1">Minor_Boys!$I$9</f>
        <v>Harvey Vincent</v>
      </c>
      <c r="K56" s="107" t="str">
        <f ca="1">Minor_Boys!$O$9</f>
        <v>North Yorkshire</v>
      </c>
      <c r="O56" s="123">
        <f>Minor_Boys!$S$9</f>
        <v>10.29</v>
      </c>
      <c r="P56" s="107">
        <f t="shared" si="2"/>
        <v>1</v>
      </c>
    </row>
    <row r="57" spans="3:26" x14ac:dyDescent="0.25">
      <c r="C57" s="1">
        <f>Minor_Boys!$G$10</f>
        <v>4</v>
      </c>
      <c r="D57" s="107">
        <f>Minor_Boys!$H$10</f>
        <v>24</v>
      </c>
      <c r="E57" s="107" t="str">
        <f ca="1">Minor_Boys!$I$10</f>
        <v>Trent Chapman</v>
      </c>
      <c r="K57" s="107" t="str">
        <f ca="1">Minor_Boys!$O$10</f>
        <v>Cumbria</v>
      </c>
      <c r="O57" s="123">
        <f>Minor_Boys!$S$10</f>
        <v>10.32</v>
      </c>
      <c r="P57" s="107">
        <f t="shared" si="2"/>
        <v>1</v>
      </c>
    </row>
    <row r="58" spans="3:26" x14ac:dyDescent="0.25">
      <c r="C58" s="1">
        <f>Minor_Boys!$G$11</f>
        <v>5</v>
      </c>
      <c r="D58" s="107">
        <f>Minor_Boys!$H$11</f>
        <v>83</v>
      </c>
      <c r="E58" s="107" t="str">
        <f ca="1">Minor_Boys!$I$11</f>
        <v>Joshua Morales Macias</v>
      </c>
      <c r="K58" s="107" t="str">
        <f ca="1">Minor_Boys!$O$11</f>
        <v>North Yorkshire</v>
      </c>
      <c r="O58" s="123">
        <f>Minor_Boys!$S$11</f>
        <v>10.34</v>
      </c>
      <c r="P58" s="107">
        <f t="shared" si="2"/>
        <v>1</v>
      </c>
    </row>
    <row r="59" spans="3:26" x14ac:dyDescent="0.25">
      <c r="C59" s="1">
        <f>Minor_Boys!$G$12</f>
        <v>6</v>
      </c>
      <c r="D59" s="107">
        <f>Minor_Boys!$H$12</f>
        <v>37</v>
      </c>
      <c r="E59" s="107" t="str">
        <f ca="1">Minor_Boys!$I$12</f>
        <v>Jack Barker</v>
      </c>
      <c r="K59" s="107" t="str">
        <f ca="1">Minor_Boys!$O$12</f>
        <v>Cumbria</v>
      </c>
      <c r="O59" s="123">
        <f>Minor_Boys!$S$12</f>
        <v>10.38</v>
      </c>
      <c r="P59" s="107">
        <f t="shared" si="2"/>
        <v>1</v>
      </c>
    </row>
    <row r="60" spans="3:26" x14ac:dyDescent="0.25">
      <c r="C60" s="1">
        <f>Minor_Boys!$G$13</f>
        <v>7</v>
      </c>
      <c r="D60" s="107">
        <f>Minor_Boys!$H$13</f>
        <v>1</v>
      </c>
      <c r="E60" s="107" t="str">
        <f ca="1">Minor_Boys!$I$13</f>
        <v>Oliver Duthie</v>
      </c>
      <c r="K60" s="107" t="str">
        <f ca="1">Minor_Boys!$O$13</f>
        <v>Cleveland</v>
      </c>
      <c r="O60" s="123">
        <f>Minor_Boys!$S$13</f>
        <v>10.45</v>
      </c>
      <c r="P60" s="107">
        <f t="shared" si="2"/>
        <v>1</v>
      </c>
    </row>
    <row r="61" spans="3:26" x14ac:dyDescent="0.25">
      <c r="C61" s="1">
        <f>Minor_Boys!$G$14</f>
        <v>8</v>
      </c>
      <c r="D61" s="107">
        <f>Minor_Boys!$H$14</f>
        <v>27</v>
      </c>
      <c r="E61" s="107" t="str">
        <f ca="1">Minor_Boys!$I$14</f>
        <v>Samuel Pullan</v>
      </c>
      <c r="K61" s="107" t="str">
        <f ca="1">Minor_Boys!$O$14</f>
        <v>Cumbria</v>
      </c>
      <c r="O61" s="123">
        <f>Minor_Boys!$S$14</f>
        <v>10.46</v>
      </c>
      <c r="P61" s="107">
        <f t="shared" si="2"/>
        <v>1</v>
      </c>
    </row>
    <row r="62" spans="3:26" x14ac:dyDescent="0.25">
      <c r="C62" s="1">
        <f>Minor_Boys!$G$15</f>
        <v>9</v>
      </c>
      <c r="D62" s="107">
        <f>Minor_Boys!$H$15</f>
        <v>23</v>
      </c>
      <c r="E62" s="107" t="str">
        <f ca="1">Minor_Boys!$I$15</f>
        <v>Louis Bigland</v>
      </c>
      <c r="K62" s="107" t="str">
        <f ca="1">Minor_Boys!$O$15</f>
        <v>Cumbria</v>
      </c>
      <c r="O62" s="123">
        <f>Minor_Boys!$S$15</f>
        <v>10.47</v>
      </c>
      <c r="P62" s="107">
        <f t="shared" si="2"/>
        <v>1</v>
      </c>
    </row>
    <row r="63" spans="3:26" x14ac:dyDescent="0.25">
      <c r="C63" s="1">
        <f>Minor_Boys!$G$16</f>
        <v>10</v>
      </c>
      <c r="D63" s="107">
        <f>Minor_Boys!$H$16</f>
        <v>7</v>
      </c>
      <c r="E63" s="107" t="str">
        <f ca="1">Minor_Boys!$I$16</f>
        <v>Eddie Ormerod</v>
      </c>
      <c r="K63" s="107" t="str">
        <f ca="1">Minor_Boys!$O$16</f>
        <v>Cleveland</v>
      </c>
      <c r="O63" s="123">
        <f>Minor_Boys!$S$16</f>
        <v>10.47</v>
      </c>
      <c r="P63" s="107">
        <f t="shared" si="2"/>
        <v>1</v>
      </c>
    </row>
    <row r="64" spans="3:26" x14ac:dyDescent="0.25">
      <c r="C64" s="1">
        <f>Minor_Boys!$G$17</f>
        <v>11</v>
      </c>
      <c r="D64" s="107">
        <f>Minor_Boys!$H$17</f>
        <v>6</v>
      </c>
      <c r="E64" s="107" t="str">
        <f ca="1">Minor_Boys!$I$17</f>
        <v>Harry Lyons</v>
      </c>
      <c r="K64" s="107" t="str">
        <f ca="1">Minor_Boys!$O$17</f>
        <v>Cleveland</v>
      </c>
      <c r="O64" s="123">
        <f>Minor_Boys!$S$17</f>
        <v>10.48</v>
      </c>
      <c r="P64" s="107">
        <f t="shared" si="2"/>
        <v>1</v>
      </c>
    </row>
    <row r="65" spans="3:16" x14ac:dyDescent="0.25">
      <c r="C65" s="1">
        <f>Minor_Boys!$G$18</f>
        <v>12</v>
      </c>
      <c r="D65" s="107">
        <f>Minor_Boys!$H$18</f>
        <v>22</v>
      </c>
      <c r="E65" s="107" t="str">
        <f ca="1">Minor_Boys!$I$18</f>
        <v>Rowan Ashworth</v>
      </c>
      <c r="K65" s="107" t="str">
        <f ca="1">Minor_Boys!$O$18</f>
        <v>Cumbria</v>
      </c>
      <c r="O65" s="123">
        <f>Minor_Boys!$S$18</f>
        <v>10.52</v>
      </c>
      <c r="P65" s="107">
        <f t="shared" si="2"/>
        <v>1</v>
      </c>
    </row>
    <row r="66" spans="3:16" x14ac:dyDescent="0.25">
      <c r="C66" s="1">
        <f>Minor_Boys!$G$19</f>
        <v>13</v>
      </c>
      <c r="D66" s="107">
        <f>Minor_Boys!$H$19</f>
        <v>84</v>
      </c>
      <c r="E66" s="107" t="str">
        <f ca="1">Minor_Boys!$I$19</f>
        <v>Denholm Edwards</v>
      </c>
      <c r="K66" s="107" t="str">
        <f ca="1">Minor_Boys!$O$19</f>
        <v>North Yorkshire</v>
      </c>
      <c r="O66" s="123">
        <f>Minor_Boys!$S$19</f>
        <v>10.57</v>
      </c>
      <c r="P66" s="107">
        <f t="shared" si="2"/>
        <v>1</v>
      </c>
    </row>
    <row r="67" spans="3:16" x14ac:dyDescent="0.25">
      <c r="C67" s="1">
        <f>Minor_Boys!$G$20</f>
        <v>14</v>
      </c>
      <c r="D67" s="107">
        <f>Minor_Boys!$H$20</f>
        <v>4</v>
      </c>
      <c r="E67" s="107" t="str">
        <f ca="1">Minor_Boys!$I$20</f>
        <v xml:space="preserve">Tom Miller </v>
      </c>
      <c r="K67" s="107" t="str">
        <f ca="1">Minor_Boys!$O$20</f>
        <v>Cleveland</v>
      </c>
      <c r="O67" s="123">
        <f>Minor_Boys!$S$20</f>
        <v>11</v>
      </c>
      <c r="P67" s="107">
        <f t="shared" si="2"/>
        <v>1</v>
      </c>
    </row>
    <row r="68" spans="3:16" x14ac:dyDescent="0.25">
      <c r="C68" s="1">
        <f>Minor_Boys!$G$21</f>
        <v>15</v>
      </c>
      <c r="D68" s="107">
        <f>Minor_Boys!$H$21</f>
        <v>25</v>
      </c>
      <c r="E68" s="107" t="str">
        <f ca="1">Minor_Boys!$I$21</f>
        <v>James Brassington</v>
      </c>
      <c r="K68" s="107" t="str">
        <f ca="1">Minor_Boys!$O$21</f>
        <v>Cumbria</v>
      </c>
      <c r="O68" s="123">
        <f>Minor_Boys!$S$21</f>
        <v>11.01</v>
      </c>
      <c r="P68" s="107">
        <f t="shared" si="2"/>
        <v>1</v>
      </c>
    </row>
    <row r="69" spans="3:16" x14ac:dyDescent="0.25">
      <c r="C69" s="1">
        <f>Minor_Boys!$G$22</f>
        <v>16</v>
      </c>
      <c r="D69" s="107">
        <f>Minor_Boys!$H$22</f>
        <v>26</v>
      </c>
      <c r="E69" s="107" t="str">
        <f ca="1">Minor_Boys!$I$22</f>
        <v>Harry Johnson</v>
      </c>
      <c r="K69" s="107" t="str">
        <f ca="1">Minor_Boys!$O$22</f>
        <v>Cumbria</v>
      </c>
      <c r="O69" s="123">
        <f>Minor_Boys!$S$22</f>
        <v>11.01</v>
      </c>
      <c r="P69" s="107">
        <f t="shared" si="2"/>
        <v>1</v>
      </c>
    </row>
    <row r="70" spans="3:16" x14ac:dyDescent="0.25">
      <c r="C70" s="1">
        <f>Minor_Boys!$G$23</f>
        <v>17</v>
      </c>
      <c r="D70" s="107">
        <f>Minor_Boys!$H$23</f>
        <v>71</v>
      </c>
      <c r="E70" s="107" t="str">
        <f ca="1">Minor_Boys!$I$23</f>
        <v>Jonny Johansen</v>
      </c>
      <c r="K70" s="107" t="str">
        <f ca="1">Minor_Boys!$O$23</f>
        <v>Northumberland</v>
      </c>
      <c r="O70" s="123">
        <f>Minor_Boys!$S$23</f>
        <v>11.02</v>
      </c>
      <c r="P70" s="107">
        <f t="shared" si="2"/>
        <v>1</v>
      </c>
    </row>
    <row r="71" spans="3:16" x14ac:dyDescent="0.25">
      <c r="C71" s="1">
        <f>Minor_Boys!$G$24</f>
        <v>18</v>
      </c>
      <c r="D71" s="107">
        <f>Minor_Boys!$H$24</f>
        <v>86</v>
      </c>
      <c r="E71" s="107" t="str">
        <f ca="1">Minor_Boys!$I$24</f>
        <v>Samuel  Bentham</v>
      </c>
      <c r="K71" s="107" t="str">
        <f ca="1">Minor_Boys!$O$24</f>
        <v>North Yorkshire</v>
      </c>
      <c r="O71" s="123">
        <f>Minor_Boys!$S$24</f>
        <v>11.03</v>
      </c>
      <c r="P71" s="107">
        <f t="shared" si="2"/>
        <v>1</v>
      </c>
    </row>
    <row r="72" spans="3:16" x14ac:dyDescent="0.25">
      <c r="C72" s="1">
        <f>Minor_Boys!$G$25</f>
        <v>19</v>
      </c>
      <c r="D72" s="107">
        <f>Minor_Boys!$H$25</f>
        <v>85</v>
      </c>
      <c r="E72" s="107" t="str">
        <f ca="1">Minor_Boys!$I$25</f>
        <v>Murray Brierley</v>
      </c>
      <c r="K72" s="107" t="str">
        <f ca="1">Minor_Boys!$O$25</f>
        <v>North Yorkshire</v>
      </c>
      <c r="O72" s="123">
        <f>Minor_Boys!$S$25</f>
        <v>11.04</v>
      </c>
      <c r="P72" s="107">
        <f t="shared" si="2"/>
        <v>1</v>
      </c>
    </row>
    <row r="73" spans="3:16" x14ac:dyDescent="0.25">
      <c r="C73" s="1">
        <f>Minor_Boys!$G$26</f>
        <v>20</v>
      </c>
      <c r="D73" s="107">
        <f>Minor_Boys!$H$26</f>
        <v>34</v>
      </c>
      <c r="E73" s="107" t="str">
        <f ca="1">Minor_Boys!$I$26</f>
        <v>Thomas Adam</v>
      </c>
      <c r="K73" s="107" t="str">
        <f ca="1">Minor_Boys!$O$26</f>
        <v>Cumbria</v>
      </c>
      <c r="O73" s="123">
        <f>Minor_Boys!$S$26</f>
        <v>11.04</v>
      </c>
      <c r="P73" s="107">
        <f t="shared" si="2"/>
        <v>1</v>
      </c>
    </row>
    <row r="74" spans="3:16" x14ac:dyDescent="0.25">
      <c r="C74" s="1">
        <f>Minor_Boys!$G$27</f>
        <v>21</v>
      </c>
      <c r="D74" s="107">
        <f>Minor_Boys!$H$27</f>
        <v>35</v>
      </c>
      <c r="E74" s="107" t="str">
        <f ca="1">Minor_Boys!$I$27</f>
        <v>Jamie Waller</v>
      </c>
      <c r="K74" s="107" t="str">
        <f ca="1">Minor_Boys!$O$27</f>
        <v>Cumbria</v>
      </c>
      <c r="O74" s="123">
        <f>Minor_Boys!$S$27</f>
        <v>11.09</v>
      </c>
      <c r="P74" s="107">
        <f t="shared" si="2"/>
        <v>1</v>
      </c>
    </row>
    <row r="75" spans="3:16" x14ac:dyDescent="0.25">
      <c r="C75" s="1">
        <f>Minor_Boys!$G$28</f>
        <v>22</v>
      </c>
      <c r="D75" s="107">
        <f>Minor_Boys!$H$28</f>
        <v>90</v>
      </c>
      <c r="E75" s="107" t="str">
        <f ca="1">Minor_Boys!$I$28</f>
        <v>Lachlan Wills</v>
      </c>
      <c r="K75" s="107" t="str">
        <f ca="1">Minor_Boys!$O$28</f>
        <v>North Yorkshire</v>
      </c>
      <c r="O75" s="123">
        <f>Minor_Boys!$S$28</f>
        <v>11.1</v>
      </c>
      <c r="P75" s="107">
        <f t="shared" si="2"/>
        <v>1</v>
      </c>
    </row>
    <row r="76" spans="3:16" x14ac:dyDescent="0.25">
      <c r="C76" s="1">
        <f>Minor_Boys!$G$29</f>
        <v>23</v>
      </c>
      <c r="D76" s="107">
        <f>Minor_Boys!$H$29</f>
        <v>65</v>
      </c>
      <c r="E76" s="107" t="str">
        <f ca="1">Minor_Boys!$I$29</f>
        <v>William Wells</v>
      </c>
      <c r="K76" s="107" t="str">
        <f ca="1">Minor_Boys!$O$29</f>
        <v>Northumberland</v>
      </c>
      <c r="O76" s="123">
        <f>Minor_Boys!$S$29</f>
        <v>11.1</v>
      </c>
      <c r="P76" s="107">
        <f t="shared" si="2"/>
        <v>1</v>
      </c>
    </row>
    <row r="77" spans="3:16" x14ac:dyDescent="0.25">
      <c r="C77" s="1">
        <f>Minor_Boys!$G$30</f>
        <v>24</v>
      </c>
      <c r="D77" s="107">
        <f>Minor_Boys!$H$30</f>
        <v>38</v>
      </c>
      <c r="E77" s="107" t="str">
        <f ca="1">Minor_Boys!$I$30</f>
        <v>George Dodgson</v>
      </c>
      <c r="K77" s="107" t="str">
        <f ca="1">Minor_Boys!$O$30</f>
        <v>Cumbria</v>
      </c>
      <c r="O77" s="123">
        <f>Minor_Boys!$S$30</f>
        <v>11.12</v>
      </c>
      <c r="P77" s="107">
        <f t="shared" si="2"/>
        <v>1</v>
      </c>
    </row>
    <row r="78" spans="3:16" x14ac:dyDescent="0.25">
      <c r="C78" s="1">
        <f>Minor_Boys!$G$31</f>
        <v>25</v>
      </c>
      <c r="D78" s="107">
        <f>Minor_Boys!$H$31</f>
        <v>43</v>
      </c>
      <c r="E78" s="107" t="str">
        <f ca="1">Minor_Boys!$I$31</f>
        <v>Shay Renwick</v>
      </c>
      <c r="K78" s="107" t="str">
        <f ca="1">Minor_Boys!$O$31</f>
        <v>Durham</v>
      </c>
      <c r="O78" s="123">
        <f>Minor_Boys!$S$31</f>
        <v>11.13</v>
      </c>
      <c r="P78" s="107">
        <f t="shared" si="2"/>
        <v>1</v>
      </c>
    </row>
    <row r="79" spans="3:16" x14ac:dyDescent="0.25">
      <c r="C79" s="1">
        <f>Minor_Boys!$G$32</f>
        <v>26</v>
      </c>
      <c r="D79" s="107">
        <f>Minor_Boys!$H$32</f>
        <v>31</v>
      </c>
      <c r="E79" s="107" t="str">
        <f ca="1">Minor_Boys!$I$32</f>
        <v>Oliver Spedding</v>
      </c>
      <c r="K79" s="107" t="str">
        <f ca="1">Minor_Boys!$O$32</f>
        <v>Cumbria</v>
      </c>
      <c r="O79" s="123">
        <f>Minor_Boys!$S$32</f>
        <v>11.13</v>
      </c>
      <c r="P79" s="107">
        <f t="shared" si="2"/>
        <v>1</v>
      </c>
    </row>
    <row r="80" spans="3:16" x14ac:dyDescent="0.25">
      <c r="C80" s="1">
        <f>Minor_Boys!$G$33</f>
        <v>27</v>
      </c>
      <c r="D80" s="107">
        <f>Minor_Boys!$H$33</f>
        <v>91</v>
      </c>
      <c r="E80" s="107" t="str">
        <f ca="1">Minor_Boys!$I$33</f>
        <v>William Chalk</v>
      </c>
      <c r="K80" s="107" t="str">
        <f ca="1">Minor_Boys!$O$33</f>
        <v>North Yorkshire</v>
      </c>
      <c r="O80" s="123">
        <f>Minor_Boys!$S$33</f>
        <v>11.14</v>
      </c>
      <c r="P80" s="107">
        <f t="shared" si="2"/>
        <v>1</v>
      </c>
    </row>
    <row r="81" spans="3:16" x14ac:dyDescent="0.25">
      <c r="C81" s="1">
        <f>Minor_Boys!$G$34</f>
        <v>28</v>
      </c>
      <c r="D81" s="107">
        <f>Minor_Boys!$H$34</f>
        <v>45</v>
      </c>
      <c r="E81" s="107" t="str">
        <f ca="1">Minor_Boys!$I$34</f>
        <v>William Hutchinson</v>
      </c>
      <c r="K81" s="107" t="str">
        <f ca="1">Minor_Boys!$O$34</f>
        <v>Durham</v>
      </c>
      <c r="O81" s="123">
        <f>Minor_Boys!$S$34</f>
        <v>11.18</v>
      </c>
      <c r="P81" s="107">
        <f t="shared" si="2"/>
        <v>1</v>
      </c>
    </row>
    <row r="82" spans="3:16" x14ac:dyDescent="0.25">
      <c r="C82" s="1">
        <f>Minor_Boys!$G$35</f>
        <v>29</v>
      </c>
      <c r="D82" s="107">
        <f>Minor_Boys!$H$35</f>
        <v>73</v>
      </c>
      <c r="E82" s="107" t="str">
        <f ca="1">Minor_Boys!$I$35</f>
        <v>Alexander Playfair</v>
      </c>
      <c r="K82" s="107" t="str">
        <f ca="1">Minor_Boys!$O$35</f>
        <v>Northumberland</v>
      </c>
      <c r="O82" s="123" t="e">
        <f>Minor_Boys!#REF!</f>
        <v>#REF!</v>
      </c>
      <c r="P82" s="107">
        <f t="shared" si="2"/>
        <v>1</v>
      </c>
    </row>
    <row r="83" spans="3:16" x14ac:dyDescent="0.25">
      <c r="C83" s="1">
        <f>Minor_Boys!$G$36</f>
        <v>30</v>
      </c>
      <c r="D83" s="107">
        <f>Minor_Boys!$H$36</f>
        <v>63</v>
      </c>
      <c r="E83" s="107" t="str">
        <f ca="1">Minor_Boys!$I$36</f>
        <v>Rhys Brunton</v>
      </c>
      <c r="K83" s="107" t="str">
        <f ca="1">Minor_Boys!$O$36</f>
        <v>Northumberland</v>
      </c>
      <c r="O83" s="123" t="e">
        <f>Minor_Boys!#REF!</f>
        <v>#REF!</v>
      </c>
      <c r="P83" s="107">
        <f t="shared" si="2"/>
        <v>1</v>
      </c>
    </row>
    <row r="84" spans="3:16" x14ac:dyDescent="0.25">
      <c r="C84" s="1">
        <f>Minor_Boys!$G$37</f>
        <v>31</v>
      </c>
      <c r="D84" s="107">
        <f>Minor_Boys!$H$37</f>
        <v>33</v>
      </c>
      <c r="E84" s="107" t="str">
        <f ca="1">Minor_Boys!$I$37</f>
        <v>Harry Sharrock</v>
      </c>
      <c r="K84" s="107" t="str">
        <f ca="1">Minor_Boys!$O$37</f>
        <v>Cumbria</v>
      </c>
      <c r="O84" s="123" t="e">
        <f>Minor_Boys!#REF!</f>
        <v>#REF!</v>
      </c>
      <c r="P84" s="107">
        <f t="shared" si="2"/>
        <v>1</v>
      </c>
    </row>
    <row r="85" spans="3:16" x14ac:dyDescent="0.25">
      <c r="C85" s="1">
        <f>Minor_Boys!$G$38</f>
        <v>32</v>
      </c>
      <c r="D85" s="107">
        <f>Minor_Boys!$H$38</f>
        <v>87</v>
      </c>
      <c r="E85" s="107" t="str">
        <f ca="1">Minor_Boys!$I$38</f>
        <v>Sam Degazon</v>
      </c>
      <c r="K85" s="107" t="str">
        <f ca="1">Minor_Boys!$O$38</f>
        <v>North Yorkshire</v>
      </c>
      <c r="O85" s="123" t="e">
        <f>Minor_Boys!#REF!</f>
        <v>#REF!</v>
      </c>
      <c r="P85" s="107">
        <f t="shared" si="2"/>
        <v>1</v>
      </c>
    </row>
    <row r="86" spans="3:16" x14ac:dyDescent="0.25">
      <c r="C86" s="1">
        <f>Minor_Boys!$G$39</f>
        <v>33</v>
      </c>
      <c r="D86" s="107">
        <f>Minor_Boys!$H$39</f>
        <v>3</v>
      </c>
      <c r="E86" s="107" t="str">
        <f ca="1">Minor_Boys!$I$39</f>
        <v xml:space="preserve">Ethan Marron </v>
      </c>
      <c r="K86" s="107" t="str">
        <f ca="1">Minor_Boys!$O$39</f>
        <v>Cleveland</v>
      </c>
      <c r="O86" s="123">
        <f>Minor_Boys!$S$35</f>
        <v>11.19</v>
      </c>
      <c r="P86" s="107">
        <f t="shared" si="2"/>
        <v>1</v>
      </c>
    </row>
    <row r="87" spans="3:16" x14ac:dyDescent="0.25">
      <c r="C87" s="1">
        <f>Minor_Boys!$G$40</f>
        <v>34</v>
      </c>
      <c r="D87" s="107">
        <f>Minor_Boys!$H$40</f>
        <v>42</v>
      </c>
      <c r="E87" s="107" t="str">
        <f ca="1">Minor_Boys!$I$40</f>
        <v>Elwood Kelley</v>
      </c>
      <c r="K87" s="107" t="str">
        <f ca="1">Minor_Boys!$O$40</f>
        <v>Durham</v>
      </c>
      <c r="O87" s="123">
        <f>Minor_Boys!$S$36</f>
        <v>11.2</v>
      </c>
      <c r="P87" s="107">
        <f t="shared" si="2"/>
        <v>1</v>
      </c>
    </row>
    <row r="88" spans="3:16" x14ac:dyDescent="0.25">
      <c r="C88" s="1">
        <f>Minor_Boys!$G$41</f>
        <v>35</v>
      </c>
      <c r="D88" s="107">
        <f>Minor_Boys!$H$41</f>
        <v>44</v>
      </c>
      <c r="E88" s="107" t="str">
        <f ca="1">Minor_Boys!$I$41</f>
        <v>Josh Scott</v>
      </c>
      <c r="K88" s="107" t="str">
        <f ca="1">Minor_Boys!$O$41</f>
        <v>Durham</v>
      </c>
      <c r="O88" s="123">
        <f>Minor_Boys!$S$37</f>
        <v>11.2</v>
      </c>
      <c r="P88" s="107">
        <f t="shared" si="2"/>
        <v>1</v>
      </c>
    </row>
    <row r="89" spans="3:16" x14ac:dyDescent="0.25">
      <c r="C89" s="1">
        <f>Minor_Boys!$G$42</f>
        <v>36</v>
      </c>
      <c r="D89" s="107">
        <f>Minor_Boys!$H$42</f>
        <v>62</v>
      </c>
      <c r="E89" s="107" t="str">
        <f ca="1">Minor_Boys!$I$42</f>
        <v>Zachariah Maurice</v>
      </c>
      <c r="K89" s="107" t="str">
        <f ca="1">Minor_Boys!$O$42</f>
        <v>Northumberland</v>
      </c>
      <c r="O89" s="123">
        <f>Minor_Boys!$S$38</f>
        <v>11.2</v>
      </c>
      <c r="P89" s="107">
        <f t="shared" si="2"/>
        <v>1</v>
      </c>
    </row>
    <row r="90" spans="3:16" x14ac:dyDescent="0.25">
      <c r="C90" s="1">
        <f>Minor_Boys!$G$43</f>
        <v>37</v>
      </c>
      <c r="D90" s="107">
        <f>Minor_Boys!$H$43</f>
        <v>28</v>
      </c>
      <c r="E90" s="107" t="str">
        <f ca="1">Minor_Boys!$I$43</f>
        <v>Campbell Donnelly</v>
      </c>
      <c r="K90" s="107" t="str">
        <f ca="1">Minor_Boys!$O$43</f>
        <v>Cumbria</v>
      </c>
      <c r="O90" s="123">
        <f>Minor_Boys!$S$39</f>
        <v>11.2</v>
      </c>
      <c r="P90" s="107">
        <f t="shared" si="2"/>
        <v>1</v>
      </c>
    </row>
    <row r="91" spans="3:16" x14ac:dyDescent="0.25">
      <c r="C91" s="1">
        <f>Minor_Boys!$G$44</f>
        <v>38</v>
      </c>
      <c r="D91" s="107">
        <f>Minor_Boys!$H$44</f>
        <v>30</v>
      </c>
      <c r="E91" s="107" t="str">
        <f ca="1">Minor_Boys!$I$44</f>
        <v>Riley Merryfield</v>
      </c>
      <c r="K91" s="107" t="str">
        <f ca="1">Minor_Boys!$O$44</f>
        <v>Cumbria</v>
      </c>
      <c r="O91" s="123">
        <f>Minor_Boys!$S$40</f>
        <v>11.2</v>
      </c>
      <c r="P91" s="107">
        <f t="shared" si="2"/>
        <v>1</v>
      </c>
    </row>
    <row r="92" spans="3:16" x14ac:dyDescent="0.25">
      <c r="C92" s="1">
        <f>Minor_Boys!$G$45</f>
        <v>39</v>
      </c>
      <c r="D92" s="107">
        <f>Minor_Boys!$H$45</f>
        <v>46</v>
      </c>
      <c r="E92" s="107" t="str">
        <f ca="1">Minor_Boys!$I$45</f>
        <v>Sam Mason</v>
      </c>
      <c r="K92" s="107" t="str">
        <f ca="1">Minor_Boys!$O$45</f>
        <v>Durham</v>
      </c>
      <c r="O92" s="123">
        <f>Minor_Boys!$S$41</f>
        <v>11.24</v>
      </c>
      <c r="P92" s="107">
        <f t="shared" si="2"/>
        <v>1</v>
      </c>
    </row>
    <row r="93" spans="3:16" x14ac:dyDescent="0.25">
      <c r="C93" s="1">
        <f>Minor_Boys!$G$46</f>
        <v>40</v>
      </c>
      <c r="D93" s="107">
        <f>Minor_Boys!$H$46</f>
        <v>88</v>
      </c>
      <c r="E93" s="107" t="str">
        <f ca="1">Minor_Boys!$I$46</f>
        <v>George Curtis</v>
      </c>
      <c r="K93" s="107" t="str">
        <f ca="1">Minor_Boys!$O$46</f>
        <v>North Yorkshire</v>
      </c>
      <c r="O93" s="123">
        <f>Minor_Boys!$S$42</f>
        <v>11.26</v>
      </c>
      <c r="P93" s="107">
        <f t="shared" si="2"/>
        <v>1</v>
      </c>
    </row>
    <row r="94" spans="3:16" x14ac:dyDescent="0.25">
      <c r="C94" s="1">
        <f>Minor_Boys!$G$47</f>
        <v>41</v>
      </c>
      <c r="D94" s="107">
        <f>Minor_Boys!$H$47</f>
        <v>64</v>
      </c>
      <c r="E94" s="107" t="str">
        <f ca="1">Minor_Boys!$I$47</f>
        <v>Matthew Das</v>
      </c>
      <c r="K94" s="107" t="str">
        <f ca="1">Minor_Boys!$O$47</f>
        <v>Northumberland</v>
      </c>
      <c r="O94" s="123">
        <f>Minor_Boys!$S$43</f>
        <v>11.28</v>
      </c>
      <c r="P94" s="107">
        <f t="shared" si="2"/>
        <v>1</v>
      </c>
    </row>
    <row r="95" spans="3:16" x14ac:dyDescent="0.25">
      <c r="C95" s="1">
        <f>Minor_Boys!$G$48</f>
        <v>42</v>
      </c>
      <c r="D95" s="107">
        <f>Minor_Boys!$H$48</f>
        <v>39</v>
      </c>
      <c r="E95" s="107" t="str">
        <f ca="1">Minor_Boys!$I$48</f>
        <v>Lewis Fernhead</v>
      </c>
      <c r="K95" s="107" t="str">
        <f ca="1">Minor_Boys!$O$48</f>
        <v>Cumbria</v>
      </c>
      <c r="O95" s="123">
        <f>Minor_Boys!$S$44</f>
        <v>11.29</v>
      </c>
      <c r="P95" s="107">
        <f t="shared" si="2"/>
        <v>1</v>
      </c>
    </row>
    <row r="96" spans="3:16" x14ac:dyDescent="0.25">
      <c r="C96" s="1">
        <f>Minor_Boys!$G$49</f>
        <v>43</v>
      </c>
      <c r="D96" s="107">
        <f>Minor_Boys!$H$49</f>
        <v>95</v>
      </c>
      <c r="E96" s="107" t="str">
        <f ca="1">Minor_Boys!$I$49</f>
        <v>Johannes Shaw</v>
      </c>
      <c r="K96" s="107" t="str">
        <f ca="1">Minor_Boys!$O$49</f>
        <v>North Yorkshire</v>
      </c>
      <c r="O96" s="123">
        <f>Minor_Boys!$S$45</f>
        <v>11.33</v>
      </c>
      <c r="P96" s="107">
        <f t="shared" si="2"/>
        <v>1</v>
      </c>
    </row>
    <row r="97" spans="3:16" x14ac:dyDescent="0.25">
      <c r="C97" s="1">
        <f>Minor_Boys!$G$50</f>
        <v>44</v>
      </c>
      <c r="D97" s="107">
        <f>Minor_Boys!$H$50</f>
        <v>93</v>
      </c>
      <c r="E97" s="107" t="str">
        <f ca="1">Minor_Boys!$I$50</f>
        <v>Jacob Reeday</v>
      </c>
      <c r="K97" s="107" t="str">
        <f ca="1">Minor_Boys!$O$50</f>
        <v>North Yorkshire</v>
      </c>
      <c r="O97" s="123">
        <f>Minor_Boys!$S$46</f>
        <v>11.35</v>
      </c>
      <c r="P97" s="107">
        <f t="shared" si="2"/>
        <v>1</v>
      </c>
    </row>
    <row r="98" spans="3:16" x14ac:dyDescent="0.25">
      <c r="C98" s="1">
        <f>Minor_Boys!$G$51</f>
        <v>45</v>
      </c>
      <c r="D98" s="107">
        <f>Minor_Boys!$H$51</f>
        <v>69</v>
      </c>
      <c r="E98" s="107" t="str">
        <f ca="1">Minor_Boys!$I$51</f>
        <v>George Gray</v>
      </c>
      <c r="K98" s="107" t="str">
        <f ca="1">Minor_Boys!$O$51</f>
        <v>Northumberland</v>
      </c>
      <c r="O98" s="123">
        <f>Minor_Boys!$S$47</f>
        <v>11.35</v>
      </c>
      <c r="P98" s="107">
        <f t="shared" si="2"/>
        <v>1</v>
      </c>
    </row>
    <row r="99" spans="3:16" x14ac:dyDescent="0.25">
      <c r="C99" s="1">
        <f>Minor_Boys!$G$52</f>
        <v>46</v>
      </c>
      <c r="D99" s="107">
        <f>Minor_Boys!$H$52</f>
        <v>49</v>
      </c>
      <c r="E99" s="107" t="str">
        <f ca="1">Minor_Boys!$I$52</f>
        <v>Matthew Vest</v>
      </c>
      <c r="K99" s="107" t="str">
        <f ca="1">Minor_Boys!$O$52</f>
        <v>Durham</v>
      </c>
      <c r="O99" s="123">
        <f>Minor_Boys!$S$48</f>
        <v>11.37</v>
      </c>
      <c r="P99" s="107">
        <f t="shared" si="2"/>
        <v>1</v>
      </c>
    </row>
    <row r="100" spans="3:16" x14ac:dyDescent="0.25">
      <c r="C100" s="1">
        <f>Minor_Boys!$G$53</f>
        <v>47</v>
      </c>
      <c r="D100" s="107">
        <f>Minor_Boys!$H$53</f>
        <v>94</v>
      </c>
      <c r="E100" s="107" t="str">
        <f ca="1">Minor_Boys!$I$53</f>
        <v>Isaac Bastow</v>
      </c>
      <c r="K100" s="107" t="str">
        <f ca="1">Minor_Boys!$O$53</f>
        <v>North Yorkshire</v>
      </c>
      <c r="O100" s="123">
        <f>Minor_Boys!$S$49</f>
        <v>11.37</v>
      </c>
      <c r="P100" s="107">
        <f t="shared" si="2"/>
        <v>1</v>
      </c>
    </row>
    <row r="101" spans="3:16" x14ac:dyDescent="0.25">
      <c r="C101" s="1">
        <f>Minor_Boys!$G$54</f>
        <v>48</v>
      </c>
      <c r="D101" s="107">
        <f>Minor_Boys!$H$54</f>
        <v>70</v>
      </c>
      <c r="E101" s="107" t="str">
        <f ca="1">Minor_Boys!$I$54</f>
        <v>Nathan Brown</v>
      </c>
      <c r="K101" s="107" t="str">
        <f ca="1">Minor_Boys!$O$54</f>
        <v>Northumberland</v>
      </c>
      <c r="O101" s="123">
        <f>Minor_Boys!$S$50</f>
        <v>11.37</v>
      </c>
      <c r="P101" s="107">
        <f t="shared" si="2"/>
        <v>1</v>
      </c>
    </row>
    <row r="102" spans="3:16" x14ac:dyDescent="0.25">
      <c r="C102" s="1">
        <f>Minor_Boys!$G$55</f>
        <v>49</v>
      </c>
      <c r="D102" s="107">
        <f>Minor_Boys!$H$55</f>
        <v>72</v>
      </c>
      <c r="E102" s="107" t="str">
        <f ca="1">Minor_Boys!$I$55</f>
        <v>Daniel Turnbull</v>
      </c>
      <c r="K102" s="107" t="str">
        <f ca="1">Minor_Boys!$O$55</f>
        <v>Northumberland</v>
      </c>
      <c r="O102" s="123">
        <f>Minor_Boys!$S$52</f>
        <v>11.38</v>
      </c>
      <c r="P102" s="107">
        <f t="shared" si="2"/>
        <v>1</v>
      </c>
    </row>
    <row r="103" spans="3:16" x14ac:dyDescent="0.25">
      <c r="C103" s="1">
        <f>Minor_Boys!$G$56</f>
        <v>50</v>
      </c>
      <c r="D103" s="107">
        <f>Minor_Boys!$H$56</f>
        <v>36</v>
      </c>
      <c r="E103" s="107" t="str">
        <f ca="1">Minor_Boys!$I$56</f>
        <v>Adam Varey</v>
      </c>
      <c r="K103" s="107" t="str">
        <f ca="1">Minor_Boys!$O$56</f>
        <v>Cumbria</v>
      </c>
      <c r="O103" s="123">
        <f>Minor_Boys!$S$53</f>
        <v>11.39</v>
      </c>
      <c r="P103" s="107">
        <f t="shared" si="2"/>
        <v>1</v>
      </c>
    </row>
    <row r="104" spans="3:16" x14ac:dyDescent="0.25">
      <c r="C104" s="1">
        <f>Minor_Boys!$G$57</f>
        <v>51</v>
      </c>
      <c r="D104" s="107">
        <f>Minor_Boys!$H$57</f>
        <v>47</v>
      </c>
      <c r="E104" s="107" t="str">
        <f ca="1">Minor_Boys!$I$57</f>
        <v>Aiden Wilkinson</v>
      </c>
      <c r="K104" s="107" t="str">
        <f ca="1">Minor_Boys!$O$57</f>
        <v>Durham</v>
      </c>
      <c r="O104" s="123">
        <f>Minor_Boys!$S$54</f>
        <v>11.4</v>
      </c>
      <c r="P104" s="107">
        <f t="shared" si="2"/>
        <v>1</v>
      </c>
    </row>
    <row r="105" spans="3:16" x14ac:dyDescent="0.25">
      <c r="C105" s="1">
        <f>Minor_Boys!$G$58</f>
        <v>52</v>
      </c>
      <c r="D105" s="107">
        <f>Minor_Boys!$H$58</f>
        <v>32</v>
      </c>
      <c r="E105" s="107" t="str">
        <f ca="1">Minor_Boys!$I$58</f>
        <v>Freddie Dixon</v>
      </c>
      <c r="K105" s="107" t="str">
        <f ca="1">Minor_Boys!$O$58</f>
        <v>Cumbria</v>
      </c>
      <c r="O105" s="123">
        <f>Minor_Boys!$S$55</f>
        <v>11.46</v>
      </c>
      <c r="P105" s="107">
        <f t="shared" si="2"/>
        <v>1</v>
      </c>
    </row>
    <row r="106" spans="3:16" x14ac:dyDescent="0.25">
      <c r="C106" s="1">
        <f>Minor_Boys!$G$59</f>
        <v>53</v>
      </c>
      <c r="D106" s="107">
        <f>Minor_Boys!$H$59</f>
        <v>29</v>
      </c>
      <c r="E106" s="107" t="str">
        <f ca="1">Minor_Boys!$I$59</f>
        <v>Daniel Elsworth</v>
      </c>
      <c r="K106" s="107" t="str">
        <f ca="1">Minor_Boys!$O$59</f>
        <v>Cumbria</v>
      </c>
      <c r="O106" s="123">
        <f>Minor_Boys!$S$56</f>
        <v>11.49</v>
      </c>
      <c r="P106" s="107">
        <f t="shared" si="2"/>
        <v>1</v>
      </c>
    </row>
    <row r="107" spans="3:16" x14ac:dyDescent="0.25">
      <c r="C107" s="1">
        <f>Minor_Boys!$G$60</f>
        <v>54</v>
      </c>
      <c r="D107" s="107">
        <f>Minor_Boys!$H$60</f>
        <v>67</v>
      </c>
      <c r="E107" s="107" t="str">
        <f ca="1">Minor_Boys!$I$60</f>
        <v>Ben Maley</v>
      </c>
      <c r="K107" s="107" t="str">
        <f ca="1">Minor_Boys!$O$60</f>
        <v>Northumberland</v>
      </c>
      <c r="O107" s="123">
        <f>Minor_Boys!$S$57</f>
        <v>11.49</v>
      </c>
      <c r="P107" s="107">
        <f t="shared" si="2"/>
        <v>1</v>
      </c>
    </row>
    <row r="108" spans="3:16" x14ac:dyDescent="0.25">
      <c r="C108" s="1">
        <f>Minor_Boys!$G$61</f>
        <v>55</v>
      </c>
      <c r="D108" s="107">
        <f>Minor_Boys!$H$61</f>
        <v>66</v>
      </c>
      <c r="E108" s="107" t="str">
        <f ca="1">Minor_Boys!$I$61</f>
        <v>Jake Skinner</v>
      </c>
      <c r="K108" s="107" t="str">
        <f ca="1">Minor_Boys!$O$61</f>
        <v>Northumberland</v>
      </c>
      <c r="O108" s="123">
        <f>Minor_Boys!$S$62</f>
        <v>12.09</v>
      </c>
      <c r="P108" s="107">
        <f t="shared" si="2"/>
        <v>1</v>
      </c>
    </row>
    <row r="109" spans="3:16" x14ac:dyDescent="0.25">
      <c r="C109" s="1">
        <f>Minor_Boys!$G$62</f>
        <v>56</v>
      </c>
      <c r="D109" s="107">
        <f>Minor_Boys!$H$62</f>
        <v>50</v>
      </c>
      <c r="E109" s="107" t="str">
        <f ca="1">Minor_Boys!$I$62</f>
        <v>Addis Dore</v>
      </c>
      <c r="K109" s="107" t="str">
        <f ca="1">Minor_Boys!$O$62</f>
        <v>Durham</v>
      </c>
      <c r="O109" s="123">
        <f>Minor_Boys!$S$63</f>
        <v>12.1</v>
      </c>
      <c r="P109" s="107">
        <f t="shared" si="2"/>
        <v>1</v>
      </c>
    </row>
    <row r="110" spans="3:16" x14ac:dyDescent="0.25">
      <c r="C110" s="1">
        <f>Minor_Boys!$G$63</f>
        <v>57</v>
      </c>
      <c r="D110" s="107">
        <f>Minor_Boys!$H$63</f>
        <v>68</v>
      </c>
      <c r="E110" s="107" t="str">
        <f ca="1">Minor_Boys!$I$63</f>
        <v>Samuel Dent</v>
      </c>
      <c r="K110" s="107" t="str">
        <f ca="1">Minor_Boys!$O$63</f>
        <v>Northumberland</v>
      </c>
      <c r="O110" s="123">
        <f>Minor_Boys!$S$64</f>
        <v>12.18</v>
      </c>
      <c r="P110" s="107">
        <f t="shared" si="2"/>
        <v>1</v>
      </c>
    </row>
    <row r="111" spans="3:16" x14ac:dyDescent="0.25">
      <c r="C111" s="1">
        <f>Minor_Boys!$G$64</f>
        <v>58</v>
      </c>
      <c r="D111" s="107">
        <f>Minor_Boys!$H$64</f>
        <v>48</v>
      </c>
      <c r="E111" s="107" t="str">
        <f ca="1">Minor_Boys!$I$64</f>
        <v>Frazer Wallace</v>
      </c>
      <c r="K111" s="107" t="str">
        <f ca="1">Minor_Boys!$O$64</f>
        <v>Durham</v>
      </c>
      <c r="O111" s="123">
        <f>Minor_Boys!$S$65</f>
        <v>12.47</v>
      </c>
      <c r="P111" s="107">
        <f t="shared" si="2"/>
        <v>1</v>
      </c>
    </row>
    <row r="112" spans="3:16" x14ac:dyDescent="0.25">
      <c r="C112" s="1" t="e">
        <f>Minor_Boys!$G$65</f>
        <v>#REF!</v>
      </c>
      <c r="D112" s="107">
        <f>Minor_Boys!$H$65</f>
        <v>74</v>
      </c>
      <c r="E112" s="107" t="str">
        <f ca="1">Minor_Boys!$I$65</f>
        <v>Layton Murray</v>
      </c>
      <c r="K112" s="107" t="str">
        <f ca="1">Minor_Boys!$O$65</f>
        <v>Northumberland</v>
      </c>
      <c r="O112" s="123" t="e">
        <f>Minor_Boys!#REF!</f>
        <v>#REF!</v>
      </c>
      <c r="P112" s="107">
        <f t="shared" si="2"/>
        <v>1</v>
      </c>
    </row>
    <row r="113" spans="3:16" x14ac:dyDescent="0.25">
      <c r="C113" s="1">
        <f>Minor_Boys!$G$66</f>
        <v>60</v>
      </c>
      <c r="D113" s="107">
        <f>Minor_Boys!$H$66</f>
        <v>0</v>
      </c>
      <c r="E113" s="107" t="str">
        <f ca="1">Minor_Boys!$I$66</f>
        <v/>
      </c>
      <c r="K113" s="107" t="str">
        <f ca="1">Minor_Boys!$O$66</f>
        <v/>
      </c>
      <c r="O113" s="123">
        <f>Minor_Boys!$S$66</f>
        <v>0</v>
      </c>
      <c r="P113" s="107" t="str">
        <f t="shared" si="2"/>
        <v/>
      </c>
    </row>
    <row r="114" spans="3:16" x14ac:dyDescent="0.25">
      <c r="C114" s="1">
        <f>Minor_Boys!$G$67</f>
        <v>61</v>
      </c>
      <c r="D114" s="107">
        <f>Minor_Boys!$H$67</f>
        <v>0</v>
      </c>
      <c r="E114" s="107" t="str">
        <f ca="1">Minor_Boys!$I$67</f>
        <v/>
      </c>
      <c r="K114" s="107" t="str">
        <f ca="1">Minor_Boys!$O$67</f>
        <v/>
      </c>
      <c r="O114" s="123">
        <f>Minor_Boys!$S$67</f>
        <v>0</v>
      </c>
      <c r="P114" s="107" t="str">
        <f t="shared" si="2"/>
        <v/>
      </c>
    </row>
    <row r="115" spans="3:16" x14ac:dyDescent="0.25">
      <c r="C115" s="1">
        <f>Minor_Boys!$G$68</f>
        <v>62</v>
      </c>
      <c r="D115" s="107">
        <f>Minor_Boys!$H$68</f>
        <v>0</v>
      </c>
      <c r="E115" s="107" t="str">
        <f ca="1">Minor_Boys!$I$68</f>
        <v/>
      </c>
      <c r="K115" s="107" t="str">
        <f ca="1">Minor_Boys!$O$68</f>
        <v/>
      </c>
      <c r="O115" s="123">
        <f>Minor_Boys!$S$68</f>
        <v>0</v>
      </c>
      <c r="P115" s="107" t="str">
        <f t="shared" si="2"/>
        <v/>
      </c>
    </row>
    <row r="116" spans="3:16" x14ac:dyDescent="0.25">
      <c r="C116" s="1">
        <f>Minor_Boys!$G$69</f>
        <v>63</v>
      </c>
      <c r="D116" s="107">
        <f>Minor_Boys!$H$69</f>
        <v>0</v>
      </c>
      <c r="E116" s="107" t="str">
        <f ca="1">Minor_Boys!$I$69</f>
        <v/>
      </c>
      <c r="K116" s="107" t="str">
        <f ca="1">Minor_Boys!$O$69</f>
        <v/>
      </c>
      <c r="O116" s="123">
        <f>Minor_Boys!$S$69</f>
        <v>0</v>
      </c>
      <c r="P116" s="107" t="str">
        <f t="shared" si="2"/>
        <v/>
      </c>
    </row>
    <row r="117" spans="3:16" x14ac:dyDescent="0.25">
      <c r="C117" s="1">
        <f>Minor_Boys!$G$70</f>
        <v>64</v>
      </c>
      <c r="D117" s="107">
        <f>Minor_Boys!$H$70</f>
        <v>0</v>
      </c>
      <c r="E117" s="107" t="str">
        <f ca="1">Minor_Boys!$I$70</f>
        <v/>
      </c>
      <c r="K117" s="107" t="str">
        <f ca="1">Minor_Boys!$O$70</f>
        <v/>
      </c>
      <c r="O117" s="123">
        <f>Minor_Boys!$S$70</f>
        <v>0</v>
      </c>
      <c r="P117" s="107" t="str">
        <f t="shared" si="2"/>
        <v/>
      </c>
    </row>
    <row r="118" spans="3:16" x14ac:dyDescent="0.25">
      <c r="C118" s="1">
        <f>Minor_Boys!$G$71</f>
        <v>65</v>
      </c>
      <c r="D118" s="107">
        <f>Minor_Boys!$H$71</f>
        <v>0</v>
      </c>
      <c r="E118" s="107" t="str">
        <f ca="1">Minor_Boys!$I$71</f>
        <v/>
      </c>
      <c r="K118" s="107" t="str">
        <f ca="1">Minor_Boys!$O$71</f>
        <v/>
      </c>
      <c r="O118" s="123">
        <f>Minor_Boys!$S$71</f>
        <v>0</v>
      </c>
      <c r="P118" s="107" t="str">
        <f t="shared" si="2"/>
        <v/>
      </c>
    </row>
    <row r="119" spans="3:16" x14ac:dyDescent="0.25">
      <c r="C119" s="1">
        <f>Minor_Boys!$G$72</f>
        <v>66</v>
      </c>
      <c r="D119" s="107">
        <f>Minor_Boys!$H$72</f>
        <v>0</v>
      </c>
      <c r="E119" s="107" t="str">
        <f ca="1">Minor_Boys!$I$72</f>
        <v/>
      </c>
      <c r="K119" s="107" t="str">
        <f ca="1">Minor_Boys!$O$72</f>
        <v/>
      </c>
      <c r="O119" s="123">
        <f>Minor_Boys!$S$72</f>
        <v>0</v>
      </c>
      <c r="P119" s="107" t="str">
        <f t="shared" ref="P119:P147" si="3">IF(D119=0,"",1)</f>
        <v/>
      </c>
    </row>
    <row r="120" spans="3:16" x14ac:dyDescent="0.25">
      <c r="C120" s="1">
        <f>Minor_Boys!$G$73</f>
        <v>67</v>
      </c>
      <c r="D120" s="107">
        <f>Minor_Boys!$H$73</f>
        <v>0</v>
      </c>
      <c r="E120" s="107" t="str">
        <f ca="1">Minor_Boys!$I$73</f>
        <v/>
      </c>
      <c r="K120" s="107" t="str">
        <f ca="1">Minor_Boys!$O$73</f>
        <v/>
      </c>
      <c r="O120" s="123">
        <f>Minor_Boys!$S$73</f>
        <v>0</v>
      </c>
      <c r="P120" s="107" t="str">
        <f t="shared" si="3"/>
        <v/>
      </c>
    </row>
    <row r="121" spans="3:16" x14ac:dyDescent="0.25">
      <c r="C121" s="1">
        <f>Minor_Boys!$G$74</f>
        <v>68</v>
      </c>
      <c r="D121" s="107">
        <f>Minor_Boys!$H$74</f>
        <v>0</v>
      </c>
      <c r="E121" s="107" t="str">
        <f ca="1">Minor_Boys!$I$74</f>
        <v/>
      </c>
      <c r="K121" s="107" t="str">
        <f ca="1">Minor_Boys!$O$74</f>
        <v/>
      </c>
      <c r="O121" s="123">
        <f>Minor_Boys!$S$74</f>
        <v>0</v>
      </c>
      <c r="P121" s="107" t="str">
        <f t="shared" si="3"/>
        <v/>
      </c>
    </row>
    <row r="122" spans="3:16" x14ac:dyDescent="0.25">
      <c r="C122" s="1">
        <f>Minor_Boys!$G$75</f>
        <v>69</v>
      </c>
      <c r="D122" s="107">
        <f>Minor_Boys!$H$75</f>
        <v>0</v>
      </c>
      <c r="E122" s="107" t="str">
        <f ca="1">Minor_Boys!$I$75</f>
        <v/>
      </c>
      <c r="K122" s="107" t="str">
        <f ca="1">Minor_Boys!$O$75</f>
        <v/>
      </c>
      <c r="O122" s="123">
        <f>Minor_Boys!$S$75</f>
        <v>0</v>
      </c>
      <c r="P122" s="107" t="str">
        <f t="shared" si="3"/>
        <v/>
      </c>
    </row>
    <row r="123" spans="3:16" x14ac:dyDescent="0.25">
      <c r="C123" s="1">
        <f>Minor_Boys!$G$76</f>
        <v>70</v>
      </c>
      <c r="D123" s="107">
        <f>Minor_Boys!$H$76</f>
        <v>0</v>
      </c>
      <c r="E123" s="107" t="str">
        <f ca="1">Minor_Boys!$I$76</f>
        <v/>
      </c>
      <c r="K123" s="107" t="str">
        <f ca="1">Minor_Boys!$O$76</f>
        <v/>
      </c>
      <c r="O123" s="123">
        <f>Minor_Boys!$S$76</f>
        <v>0</v>
      </c>
      <c r="P123" s="107" t="str">
        <f t="shared" si="3"/>
        <v/>
      </c>
    </row>
    <row r="124" spans="3:16" x14ac:dyDescent="0.25">
      <c r="C124" s="1">
        <f>Minor_Boys!$G$77</f>
        <v>71</v>
      </c>
      <c r="D124" s="107">
        <f>Minor_Boys!$H$77</f>
        <v>0</v>
      </c>
      <c r="E124" s="107" t="str">
        <f ca="1">Minor_Boys!$I$77</f>
        <v/>
      </c>
      <c r="K124" s="107" t="str">
        <f ca="1">Minor_Boys!$O$77</f>
        <v/>
      </c>
      <c r="O124" s="123">
        <f>Minor_Boys!$S$77</f>
        <v>0</v>
      </c>
      <c r="P124" s="107" t="str">
        <f t="shared" si="3"/>
        <v/>
      </c>
    </row>
    <row r="125" spans="3:16" x14ac:dyDescent="0.25">
      <c r="C125" s="1">
        <f>Minor_Boys!$G$78</f>
        <v>72</v>
      </c>
      <c r="D125" s="107">
        <f>Minor_Boys!$H$78</f>
        <v>0</v>
      </c>
      <c r="E125" s="107" t="str">
        <f ca="1">Minor_Boys!$I$78</f>
        <v/>
      </c>
      <c r="K125" s="107" t="str">
        <f ca="1">Minor_Boys!$O$78</f>
        <v/>
      </c>
      <c r="O125" s="123">
        <f>Minor_Boys!$S$78</f>
        <v>0</v>
      </c>
      <c r="P125" s="107" t="str">
        <f t="shared" si="3"/>
        <v/>
      </c>
    </row>
    <row r="126" spans="3:16" x14ac:dyDescent="0.25">
      <c r="C126" s="1">
        <f>Minor_Boys!$G$79</f>
        <v>73</v>
      </c>
      <c r="D126" s="107">
        <f>Minor_Boys!$H$79</f>
        <v>0</v>
      </c>
      <c r="E126" s="107" t="str">
        <f ca="1">Minor_Boys!$I$79</f>
        <v/>
      </c>
      <c r="K126" s="107" t="str">
        <f ca="1">Minor_Boys!$O$79</f>
        <v/>
      </c>
      <c r="O126" s="123">
        <f>Minor_Boys!$S$79</f>
        <v>0</v>
      </c>
      <c r="P126" s="107" t="str">
        <f t="shared" si="3"/>
        <v/>
      </c>
    </row>
    <row r="127" spans="3:16" x14ac:dyDescent="0.25">
      <c r="C127" s="1">
        <f>Minor_Boys!$G$80</f>
        <v>74</v>
      </c>
      <c r="D127" s="107">
        <f>Minor_Boys!$H$80</f>
        <v>0</v>
      </c>
      <c r="E127" s="107" t="str">
        <f ca="1">Minor_Boys!$I$80</f>
        <v/>
      </c>
      <c r="K127" s="107" t="str">
        <f ca="1">Minor_Boys!$O$80</f>
        <v/>
      </c>
      <c r="O127" s="123">
        <f>Minor_Boys!$S$80</f>
        <v>0</v>
      </c>
      <c r="P127" s="107" t="str">
        <f t="shared" si="3"/>
        <v/>
      </c>
    </row>
    <row r="128" spans="3:16" x14ac:dyDescent="0.25">
      <c r="C128" s="1">
        <f>Minor_Boys!$G$81</f>
        <v>75</v>
      </c>
      <c r="D128" s="107">
        <f>Minor_Boys!$H$81</f>
        <v>0</v>
      </c>
      <c r="E128" s="107" t="str">
        <f ca="1">Minor_Boys!$I$81</f>
        <v/>
      </c>
      <c r="K128" s="107" t="str">
        <f ca="1">Minor_Boys!$O$81</f>
        <v/>
      </c>
      <c r="O128" s="123">
        <f>Minor_Boys!$S$81</f>
        <v>0</v>
      </c>
      <c r="P128" s="107" t="str">
        <f t="shared" si="3"/>
        <v/>
      </c>
    </row>
    <row r="129" spans="3:16" x14ac:dyDescent="0.25">
      <c r="C129" s="1">
        <f>Minor_Boys!$G$82</f>
        <v>76</v>
      </c>
      <c r="D129" s="107">
        <f>Minor_Boys!$H$82</f>
        <v>0</v>
      </c>
      <c r="E129" s="107" t="str">
        <f ca="1">Minor_Boys!$I$82</f>
        <v/>
      </c>
      <c r="K129" s="107" t="str">
        <f ca="1">Minor_Boys!$O$82</f>
        <v/>
      </c>
      <c r="O129" s="123">
        <f>Minor_Boys!$S$82</f>
        <v>0</v>
      </c>
      <c r="P129" s="107" t="str">
        <f t="shared" si="3"/>
        <v/>
      </c>
    </row>
    <row r="130" spans="3:16" x14ac:dyDescent="0.25">
      <c r="C130" s="1">
        <f>Minor_Boys!$G$83</f>
        <v>77</v>
      </c>
      <c r="D130" s="107">
        <f>Minor_Boys!$H$83</f>
        <v>0</v>
      </c>
      <c r="E130" s="107" t="str">
        <f ca="1">Minor_Boys!$I$83</f>
        <v/>
      </c>
      <c r="K130" s="107" t="str">
        <f ca="1">Minor_Boys!$O$83</f>
        <v/>
      </c>
      <c r="O130" s="123">
        <f>Minor_Boys!$S$83</f>
        <v>0</v>
      </c>
      <c r="P130" s="107" t="str">
        <f t="shared" si="3"/>
        <v/>
      </c>
    </row>
    <row r="131" spans="3:16" x14ac:dyDescent="0.25">
      <c r="C131" s="1">
        <f>Minor_Boys!$G$84</f>
        <v>78</v>
      </c>
      <c r="D131" s="107">
        <f>Minor_Boys!$H$84</f>
        <v>0</v>
      </c>
      <c r="E131" s="107" t="str">
        <f ca="1">Minor_Boys!$I$84</f>
        <v/>
      </c>
      <c r="K131" s="107" t="str">
        <f ca="1">Minor_Boys!$O$84</f>
        <v/>
      </c>
      <c r="O131" s="123">
        <f>Minor_Boys!$S$84</f>
        <v>0</v>
      </c>
      <c r="P131" s="107" t="str">
        <f t="shared" si="3"/>
        <v/>
      </c>
    </row>
    <row r="132" spans="3:16" x14ac:dyDescent="0.25">
      <c r="C132" s="1">
        <f>Minor_Boys!$G$85</f>
        <v>79</v>
      </c>
      <c r="D132" s="107">
        <f>Minor_Boys!$H$85</f>
        <v>0</v>
      </c>
      <c r="E132" s="107" t="str">
        <f ca="1">Minor_Boys!$I$85</f>
        <v/>
      </c>
      <c r="K132" s="107" t="str">
        <f ca="1">Minor_Boys!$O$85</f>
        <v/>
      </c>
      <c r="O132" s="123">
        <f>Minor_Boys!$S$85</f>
        <v>0</v>
      </c>
      <c r="P132" s="107" t="str">
        <f t="shared" si="3"/>
        <v/>
      </c>
    </row>
    <row r="133" spans="3:16" x14ac:dyDescent="0.25">
      <c r="C133" s="1">
        <f>Minor_Boys!$G$86</f>
        <v>80</v>
      </c>
      <c r="D133" s="107">
        <f>Minor_Boys!$H$86</f>
        <v>0</v>
      </c>
      <c r="E133" s="107" t="str">
        <f ca="1">Minor_Boys!$I$86</f>
        <v/>
      </c>
      <c r="K133" s="107" t="str">
        <f ca="1">Minor_Boys!$O$86</f>
        <v/>
      </c>
      <c r="O133" s="123">
        <f>Minor_Boys!$S$86</f>
        <v>0</v>
      </c>
      <c r="P133" s="107" t="str">
        <f t="shared" si="3"/>
        <v/>
      </c>
    </row>
    <row r="134" spans="3:16" x14ac:dyDescent="0.25">
      <c r="C134" s="1">
        <f>Minor_Boys!$G$87</f>
        <v>81</v>
      </c>
      <c r="D134" s="107">
        <f>Minor_Boys!$H$87</f>
        <v>0</v>
      </c>
      <c r="E134" s="107" t="str">
        <f ca="1">Minor_Boys!$I$87</f>
        <v/>
      </c>
      <c r="K134" s="107" t="str">
        <f ca="1">Minor_Boys!$O$87</f>
        <v/>
      </c>
      <c r="O134" s="123">
        <f>Minor_Boys!$S$87</f>
        <v>0</v>
      </c>
      <c r="P134" s="107" t="str">
        <f t="shared" si="3"/>
        <v/>
      </c>
    </row>
    <row r="135" spans="3:16" x14ac:dyDescent="0.25">
      <c r="C135" s="1">
        <f>Minor_Boys!$G$88</f>
        <v>82</v>
      </c>
      <c r="D135" s="107">
        <f>Minor_Boys!$H$88</f>
        <v>0</v>
      </c>
      <c r="E135" s="107" t="str">
        <f ca="1">Minor_Boys!$I$88</f>
        <v/>
      </c>
      <c r="K135" s="107" t="str">
        <f ca="1">Minor_Boys!$O$88</f>
        <v/>
      </c>
      <c r="O135" s="123">
        <f>Minor_Boys!$S$88</f>
        <v>0</v>
      </c>
      <c r="P135" s="107" t="str">
        <f t="shared" si="3"/>
        <v/>
      </c>
    </row>
    <row r="136" spans="3:16" x14ac:dyDescent="0.25">
      <c r="C136" s="1">
        <f>Minor_Boys!$G$89</f>
        <v>83</v>
      </c>
      <c r="D136" s="107">
        <f>Minor_Boys!$H$89</f>
        <v>0</v>
      </c>
      <c r="E136" s="107" t="str">
        <f ca="1">Minor_Boys!$I$89</f>
        <v/>
      </c>
      <c r="K136" s="107" t="str">
        <f ca="1">Minor_Boys!$O$89</f>
        <v/>
      </c>
      <c r="O136" s="123">
        <f>Minor_Boys!$S$89</f>
        <v>0</v>
      </c>
      <c r="P136" s="107" t="str">
        <f t="shared" si="3"/>
        <v/>
      </c>
    </row>
    <row r="137" spans="3:16" x14ac:dyDescent="0.25">
      <c r="C137" s="1">
        <f>Minor_Boys!$G$90</f>
        <v>84</v>
      </c>
      <c r="D137" s="107">
        <f>Minor_Boys!$H$90</f>
        <v>0</v>
      </c>
      <c r="E137" s="107" t="str">
        <f ca="1">Minor_Boys!$I$90</f>
        <v/>
      </c>
      <c r="K137" s="107" t="str">
        <f ca="1">Minor_Boys!$O$90</f>
        <v/>
      </c>
      <c r="O137" s="123">
        <f>Minor_Boys!$S$90</f>
        <v>0</v>
      </c>
      <c r="P137" s="107" t="str">
        <f t="shared" si="3"/>
        <v/>
      </c>
    </row>
    <row r="138" spans="3:16" x14ac:dyDescent="0.25">
      <c r="C138" s="1">
        <f>Minor_Boys!$G$91</f>
        <v>85</v>
      </c>
      <c r="D138" s="107">
        <f>Minor_Boys!$H$91</f>
        <v>0</v>
      </c>
      <c r="E138" s="107" t="str">
        <f ca="1">Minor_Boys!$I$91</f>
        <v/>
      </c>
      <c r="K138" s="107" t="str">
        <f ca="1">Minor_Boys!$O$91</f>
        <v/>
      </c>
      <c r="O138" s="123">
        <f>Minor_Boys!$S$91</f>
        <v>0</v>
      </c>
      <c r="P138" s="107" t="str">
        <f t="shared" si="3"/>
        <v/>
      </c>
    </row>
    <row r="139" spans="3:16" x14ac:dyDescent="0.25">
      <c r="C139" s="1">
        <f>Minor_Boys!$G$92</f>
        <v>86</v>
      </c>
      <c r="D139" s="107">
        <f>Minor_Boys!$H$92</f>
        <v>0</v>
      </c>
      <c r="E139" s="107" t="str">
        <f ca="1">Minor_Boys!$I$92</f>
        <v/>
      </c>
      <c r="K139" s="107" t="str">
        <f ca="1">Minor_Boys!$O$92</f>
        <v/>
      </c>
      <c r="O139" s="123">
        <f>Minor_Boys!$S$92</f>
        <v>0</v>
      </c>
      <c r="P139" s="107" t="str">
        <f t="shared" si="3"/>
        <v/>
      </c>
    </row>
    <row r="140" spans="3:16" x14ac:dyDescent="0.25">
      <c r="C140" s="1">
        <f>Minor_Boys!$G$93</f>
        <v>87</v>
      </c>
      <c r="D140" s="107">
        <f>Minor_Boys!$H$93</f>
        <v>0</v>
      </c>
      <c r="E140" s="107" t="str">
        <f ca="1">Minor_Boys!$I$93</f>
        <v/>
      </c>
      <c r="K140" s="107" t="str">
        <f ca="1">Minor_Boys!$O$93</f>
        <v/>
      </c>
      <c r="O140" s="123">
        <f>Minor_Boys!$S$93</f>
        <v>0</v>
      </c>
      <c r="P140" s="107" t="str">
        <f t="shared" si="3"/>
        <v/>
      </c>
    </row>
    <row r="141" spans="3:16" x14ac:dyDescent="0.25">
      <c r="C141" s="1">
        <f>Minor_Boys!$G$94</f>
        <v>88</v>
      </c>
      <c r="D141" s="107">
        <f>Minor_Boys!$H$94</f>
        <v>0</v>
      </c>
      <c r="E141" s="107" t="str">
        <f ca="1">Minor_Boys!$I$94</f>
        <v/>
      </c>
      <c r="K141" s="107" t="str">
        <f ca="1">Minor_Boys!$O$94</f>
        <v/>
      </c>
      <c r="O141" s="123">
        <f>Minor_Boys!$S$94</f>
        <v>0</v>
      </c>
      <c r="P141" s="107" t="str">
        <f t="shared" si="3"/>
        <v/>
      </c>
    </row>
    <row r="142" spans="3:16" x14ac:dyDescent="0.25">
      <c r="C142" s="1">
        <f>Minor_Boys!$G$95</f>
        <v>89</v>
      </c>
      <c r="D142" s="107">
        <f>Minor_Boys!$H$95</f>
        <v>0</v>
      </c>
      <c r="E142" s="107" t="str">
        <f ca="1">Minor_Boys!$I$95</f>
        <v/>
      </c>
      <c r="K142" s="107" t="str">
        <f ca="1">Minor_Boys!$O$95</f>
        <v/>
      </c>
      <c r="O142" s="123">
        <f>Minor_Boys!$S$95</f>
        <v>0</v>
      </c>
      <c r="P142" s="107" t="str">
        <f t="shared" si="3"/>
        <v/>
      </c>
    </row>
    <row r="143" spans="3:16" x14ac:dyDescent="0.25">
      <c r="C143" s="1">
        <f>Minor_Boys!$G$96</f>
        <v>90</v>
      </c>
      <c r="D143" s="107">
        <f>Minor_Boys!$H$96</f>
        <v>0</v>
      </c>
      <c r="E143" s="107" t="str">
        <f ca="1">Minor_Boys!$I$96</f>
        <v/>
      </c>
      <c r="K143" s="107" t="str">
        <f ca="1">Minor_Boys!$O$96</f>
        <v/>
      </c>
      <c r="O143" s="123">
        <f>Minor_Boys!$S$96</f>
        <v>0</v>
      </c>
      <c r="P143" s="107" t="str">
        <f t="shared" si="3"/>
        <v/>
      </c>
    </row>
    <row r="144" spans="3:16" x14ac:dyDescent="0.25">
      <c r="C144" s="1">
        <f>Minor_Boys!$G$97</f>
        <v>91</v>
      </c>
      <c r="D144" s="107">
        <f>Minor_Boys!$H$97</f>
        <v>0</v>
      </c>
      <c r="E144" s="107" t="str">
        <f ca="1">Minor_Boys!$I$97</f>
        <v/>
      </c>
      <c r="K144" s="107" t="str">
        <f ca="1">Minor_Boys!$O$97</f>
        <v/>
      </c>
      <c r="O144" s="123">
        <f>Minor_Boys!$S$97</f>
        <v>0</v>
      </c>
      <c r="P144" s="107" t="str">
        <f t="shared" si="3"/>
        <v/>
      </c>
    </row>
    <row r="145" spans="1:16" x14ac:dyDescent="0.25">
      <c r="C145" s="1">
        <f>Minor_Boys!$G$98</f>
        <v>92</v>
      </c>
      <c r="D145" s="107">
        <f>Minor_Boys!$H$98</f>
        <v>0</v>
      </c>
      <c r="E145" s="107" t="str">
        <f ca="1">Minor_Boys!$I$98</f>
        <v/>
      </c>
      <c r="K145" s="107" t="str">
        <f ca="1">Minor_Boys!$O$98</f>
        <v/>
      </c>
      <c r="O145" s="123">
        <f>Minor_Boys!$S$98</f>
        <v>0</v>
      </c>
      <c r="P145" s="107" t="str">
        <f t="shared" si="3"/>
        <v/>
      </c>
    </row>
    <row r="146" spans="1:16" x14ac:dyDescent="0.25">
      <c r="C146" s="1">
        <f>Minor_Boys!$G$99</f>
        <v>93</v>
      </c>
      <c r="D146" s="107">
        <f>Minor_Boys!$H$99</f>
        <v>0</v>
      </c>
      <c r="E146" s="107" t="str">
        <f ca="1">Minor_Boys!$I$99</f>
        <v/>
      </c>
      <c r="K146" s="107" t="str">
        <f ca="1">Minor_Boys!$O$99</f>
        <v/>
      </c>
      <c r="O146" s="123">
        <f>Minor_Boys!$S$99</f>
        <v>0</v>
      </c>
      <c r="P146" s="107" t="str">
        <f t="shared" si="3"/>
        <v/>
      </c>
    </row>
    <row r="147" spans="1:16" x14ac:dyDescent="0.25">
      <c r="C147" s="1">
        <f>Minor_Boys!$G$100</f>
        <v>94</v>
      </c>
      <c r="D147" s="107">
        <f>Minor_Boys!$H$100</f>
        <v>0</v>
      </c>
      <c r="E147" s="107" t="str">
        <f ca="1">Minor_Boys!$I$100</f>
        <v/>
      </c>
      <c r="K147" s="107" t="str">
        <f ca="1">Minor_Boys!$O$100</f>
        <v/>
      </c>
      <c r="O147" s="123">
        <f>Minor_Boys!$S$100</f>
        <v>0</v>
      </c>
      <c r="P147" s="107" t="str">
        <f t="shared" si="3"/>
        <v/>
      </c>
    </row>
    <row r="148" spans="1:16" x14ac:dyDescent="0.25">
      <c r="C148" s="1">
        <f>Minor_Boys!$G$101</f>
        <v>95</v>
      </c>
      <c r="D148" s="107">
        <f>Minor_Boys!$H$101</f>
        <v>0</v>
      </c>
      <c r="E148" s="107" t="str">
        <f ca="1">Minor_Boys!$I$101</f>
        <v/>
      </c>
      <c r="K148" s="107" t="str">
        <f ca="1">Minor_Boys!$O$101</f>
        <v/>
      </c>
      <c r="O148" s="123">
        <f>Minor_Boys!$S$101</f>
        <v>0</v>
      </c>
      <c r="P148" s="107" t="str">
        <f t="shared" ref="P148:P153" si="4">IF(D148=0,"",1)</f>
        <v/>
      </c>
    </row>
    <row r="149" spans="1:16" x14ac:dyDescent="0.25">
      <c r="C149" s="1">
        <f>Minor_Boys!$G$102</f>
        <v>96</v>
      </c>
      <c r="D149" s="107">
        <f>Minor_Boys!$H$102</f>
        <v>0</v>
      </c>
      <c r="E149" s="107" t="str">
        <f ca="1">Minor_Boys!$I$102</f>
        <v/>
      </c>
      <c r="K149" s="107" t="str">
        <f ca="1">Minor_Boys!$O$102</f>
        <v/>
      </c>
      <c r="O149" s="123">
        <f>Minor_Boys!$S$102</f>
        <v>0</v>
      </c>
      <c r="P149" s="107" t="str">
        <f t="shared" si="4"/>
        <v/>
      </c>
    </row>
    <row r="150" spans="1:16" x14ac:dyDescent="0.25">
      <c r="C150" s="1">
        <f>Minor_Boys!$G$103</f>
        <v>97</v>
      </c>
      <c r="D150" s="107">
        <f>Minor_Boys!$H$103</f>
        <v>0</v>
      </c>
      <c r="E150" s="107" t="str">
        <f ca="1">Minor_Boys!$I$103</f>
        <v/>
      </c>
      <c r="K150" s="107" t="str">
        <f ca="1">Minor_Boys!$O$103</f>
        <v/>
      </c>
      <c r="O150" s="123">
        <f>Minor_Boys!$S$103</f>
        <v>0</v>
      </c>
      <c r="P150" s="107" t="str">
        <f t="shared" si="4"/>
        <v/>
      </c>
    </row>
    <row r="151" spans="1:16" x14ac:dyDescent="0.25">
      <c r="C151" s="1">
        <f>Minor_Boys!$G$104</f>
        <v>98</v>
      </c>
      <c r="D151" s="107">
        <f>Minor_Boys!$H$104</f>
        <v>0</v>
      </c>
      <c r="E151" s="107" t="str">
        <f ca="1">Minor_Boys!$I$104</f>
        <v/>
      </c>
      <c r="K151" s="107" t="str">
        <f ca="1">Minor_Boys!$O$104</f>
        <v/>
      </c>
      <c r="O151" s="123">
        <f>Minor_Boys!$S$104</f>
        <v>0</v>
      </c>
      <c r="P151" s="107" t="str">
        <f t="shared" si="4"/>
        <v/>
      </c>
    </row>
    <row r="152" spans="1:16" x14ac:dyDescent="0.25">
      <c r="C152" s="1">
        <f>Minor_Boys!$G$105</f>
        <v>99</v>
      </c>
      <c r="D152" s="107">
        <f>Minor_Boys!$H$105</f>
        <v>0</v>
      </c>
      <c r="E152" s="107" t="str">
        <f ca="1">Minor_Boys!$I$105</f>
        <v/>
      </c>
      <c r="K152" s="107" t="str">
        <f ca="1">Minor_Boys!$O$105</f>
        <v/>
      </c>
      <c r="O152" s="123">
        <f>Minor_Boys!$S$105</f>
        <v>0</v>
      </c>
      <c r="P152" s="107" t="str">
        <f t="shared" si="4"/>
        <v/>
      </c>
    </row>
    <row r="153" spans="1:16" x14ac:dyDescent="0.25">
      <c r="C153" s="1">
        <f>Minor_Boys!$G$106</f>
        <v>100</v>
      </c>
      <c r="D153" s="107">
        <f>Minor_Boys!$H$106</f>
        <v>0</v>
      </c>
      <c r="E153" s="107" t="str">
        <f ca="1">Minor_Boys!$I$106</f>
        <v/>
      </c>
      <c r="K153" s="107" t="str">
        <f ca="1">Minor_Boys!$O$106</f>
        <v/>
      </c>
      <c r="O153" s="123">
        <f>Minor_Boys!$S$106</f>
        <v>0</v>
      </c>
      <c r="P153" s="107" t="str">
        <f t="shared" si="4"/>
        <v/>
      </c>
    </row>
    <row r="154" spans="1:16" x14ac:dyDescent="0.25">
      <c r="A154" s="4"/>
      <c r="B154" s="4"/>
      <c r="C154" s="131" t="str">
        <f ca="1">CONCATENATE($C52," ","Individual Medal Winners")</f>
        <v>Minor Boys Individual Medal Winners</v>
      </c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07">
        <f>IF(D156="","",1)</f>
        <v>1</v>
      </c>
    </row>
    <row r="155" spans="1:16" x14ac:dyDescent="0.25">
      <c r="C155" s="106" t="s">
        <v>0</v>
      </c>
      <c r="D155" s="106" t="s">
        <v>1</v>
      </c>
      <c r="E155" s="106" t="s">
        <v>2</v>
      </c>
      <c r="F155" s="106"/>
      <c r="G155" s="106"/>
      <c r="H155" s="106"/>
      <c r="I155" s="106"/>
      <c r="J155" s="106"/>
      <c r="K155" s="106" t="s">
        <v>82</v>
      </c>
      <c r="L155" s="106"/>
      <c r="M155" s="106"/>
      <c r="N155" s="106"/>
      <c r="O155" s="1" t="s">
        <v>3</v>
      </c>
      <c r="P155" s="107">
        <f>IF(D156="","",1)</f>
        <v>1</v>
      </c>
    </row>
    <row r="156" spans="1:16" x14ac:dyDescent="0.25">
      <c r="C156" s="1">
        <v>1</v>
      </c>
      <c r="D156" s="107">
        <f>Minor_Boys!$H$109</f>
        <v>41</v>
      </c>
      <c r="E156" s="107" t="str">
        <f ca="1">Minor_Boys!$I$109</f>
        <v>Alex Boyer</v>
      </c>
      <c r="K156" s="107" t="str">
        <f ca="1">Minor_Boys!$O$109</f>
        <v>Durham</v>
      </c>
      <c r="O156" s="123">
        <f>Minor_Boys!$S$109</f>
        <v>10.199999999999999</v>
      </c>
      <c r="P156" s="107">
        <f>IF(D156="","",1)</f>
        <v>1</v>
      </c>
    </row>
    <row r="157" spans="1:16" x14ac:dyDescent="0.25">
      <c r="C157" s="1">
        <v>2</v>
      </c>
      <c r="D157" s="107">
        <f>Minor_Boys!$H$110</f>
        <v>2</v>
      </c>
      <c r="E157" s="107" t="str">
        <f ca="1">Minor_Boys!$I$110</f>
        <v>Matthew Downs</v>
      </c>
      <c r="K157" s="107" t="str">
        <f ca="1">Minor_Boys!$O$110</f>
        <v>Cleveland</v>
      </c>
      <c r="O157" s="123">
        <f>Minor_Boys!$S$110</f>
        <v>10.23</v>
      </c>
      <c r="P157" s="107">
        <f>IF(D157="","",1)</f>
        <v>1</v>
      </c>
    </row>
    <row r="158" spans="1:16" x14ac:dyDescent="0.25">
      <c r="C158" s="1">
        <v>3</v>
      </c>
      <c r="D158" s="107">
        <f>Minor_Boys!$H$111</f>
        <v>82</v>
      </c>
      <c r="E158" s="107" t="str">
        <f ca="1">Minor_Boys!$I$111</f>
        <v>Harvey Vincent</v>
      </c>
      <c r="K158" s="107" t="str">
        <f ca="1">Minor_Boys!$O$111</f>
        <v>North Yorkshire</v>
      </c>
      <c r="O158" s="123">
        <f>Minor_Boys!$S$111</f>
        <v>10.29</v>
      </c>
      <c r="P158" s="107">
        <f>IF(D158="","",1)</f>
        <v>1</v>
      </c>
    </row>
    <row r="160" spans="1:16" x14ac:dyDescent="0.25">
      <c r="C160" s="131" t="str">
        <f ca="1">CONCATENATE($C52," ","Team Results")</f>
        <v>Minor Boys Team Results</v>
      </c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07">
        <f ca="1">IF(D162="","",1)</f>
        <v>1</v>
      </c>
    </row>
    <row r="161" spans="3:27" x14ac:dyDescent="0.25">
      <c r="C161" s="106"/>
      <c r="D161" s="106" t="s">
        <v>13</v>
      </c>
      <c r="E161" s="106"/>
      <c r="F161" s="106"/>
      <c r="G161" s="5"/>
      <c r="H161" s="5"/>
      <c r="I161" s="106" t="s">
        <v>14</v>
      </c>
      <c r="J161" s="106" t="s">
        <v>15</v>
      </c>
      <c r="K161" s="106" t="s">
        <v>16</v>
      </c>
      <c r="L161" s="106" t="s">
        <v>17</v>
      </c>
      <c r="M161" s="106" t="s">
        <v>18</v>
      </c>
      <c r="N161" s="106" t="s">
        <v>19</v>
      </c>
      <c r="O161" s="106" t="s">
        <v>20</v>
      </c>
      <c r="P161" s="107">
        <f ca="1">IF(D162="","",1)</f>
        <v>1</v>
      </c>
    </row>
    <row r="162" spans="3:27" x14ac:dyDescent="0.25">
      <c r="C162" s="1">
        <v>1</v>
      </c>
      <c r="D162" s="107" t="str">
        <f ca="1">Minor_Boys!$H$115</f>
        <v>Cumbria</v>
      </c>
      <c r="I162" s="107">
        <f ca="1">Minor_Boys!$M$115</f>
        <v>4</v>
      </c>
      <c r="J162" s="107">
        <f ca="1">Minor_Boys!$N$115</f>
        <v>6</v>
      </c>
      <c r="K162" s="107">
        <f ca="1">Minor_Boys!$O$115</f>
        <v>8</v>
      </c>
      <c r="L162" s="107">
        <f ca="1">Minor_Boys!$P$115</f>
        <v>9</v>
      </c>
      <c r="M162" s="107">
        <f ca="1">Minor_Boys!$Q$115</f>
        <v>12</v>
      </c>
      <c r="N162" s="107">
        <f ca="1">Minor_Boys!$R$115</f>
        <v>15</v>
      </c>
      <c r="O162" s="107">
        <f ca="1">Minor_Boys!$S$115</f>
        <v>54</v>
      </c>
      <c r="P162" s="107">
        <f ca="1">IF(D162="","",1)</f>
        <v>1</v>
      </c>
    </row>
    <row r="163" spans="3:27" x14ac:dyDescent="0.25">
      <c r="C163" s="1">
        <v>2</v>
      </c>
      <c r="D163" s="107" t="str">
        <f ca="1">Minor_Boys!$H$116</f>
        <v>Cleveland</v>
      </c>
      <c r="I163" s="107">
        <f ca="1">Minor_Boys!$M$116</f>
        <v>2</v>
      </c>
      <c r="J163" s="107">
        <f ca="1">Minor_Boys!$N$116</f>
        <v>7</v>
      </c>
      <c r="K163" s="107">
        <f ca="1">Minor_Boys!$O$116</f>
        <v>10</v>
      </c>
      <c r="L163" s="107">
        <f ca="1">Minor_Boys!$P$116</f>
        <v>11</v>
      </c>
      <c r="M163" s="107">
        <f ca="1">Minor_Boys!$Q$116</f>
        <v>14</v>
      </c>
      <c r="N163" s="107">
        <f ca="1">Minor_Boys!$R$116</f>
        <v>33</v>
      </c>
      <c r="O163" s="107">
        <f ca="1">Minor_Boys!$S$116</f>
        <v>77</v>
      </c>
      <c r="P163" s="107">
        <f ca="1">IF(D163="","",1)</f>
        <v>1</v>
      </c>
    </row>
    <row r="164" spans="3:27" x14ac:dyDescent="0.25">
      <c r="C164" s="1">
        <v>3</v>
      </c>
      <c r="D164" s="107" t="str">
        <f ca="1">Minor_Boys!$H$117</f>
        <v>North Yorkshire</v>
      </c>
      <c r="I164" s="107">
        <f ca="1">Minor_Boys!$M$117</f>
        <v>3</v>
      </c>
      <c r="J164" s="107">
        <f ca="1">Minor_Boys!$N$117</f>
        <v>5</v>
      </c>
      <c r="K164" s="107">
        <f ca="1">Minor_Boys!$O$117</f>
        <v>13</v>
      </c>
      <c r="L164" s="107">
        <f ca="1">Minor_Boys!$P$117</f>
        <v>18</v>
      </c>
      <c r="M164" s="107">
        <f ca="1">Minor_Boys!$Q$117</f>
        <v>19</v>
      </c>
      <c r="N164" s="107">
        <f ca="1">Minor_Boys!$R$117</f>
        <v>22</v>
      </c>
      <c r="O164" s="107">
        <f ca="1">Minor_Boys!$S$117</f>
        <v>80</v>
      </c>
      <c r="P164" s="107">
        <f ca="1">IF(D164="","",1)</f>
        <v>1</v>
      </c>
    </row>
    <row r="165" spans="3:27" x14ac:dyDescent="0.25">
      <c r="C165" s="1">
        <v>4</v>
      </c>
      <c r="D165" s="107" t="str">
        <f ca="1">Minor_Boys!$H$118</f>
        <v>Durham</v>
      </c>
      <c r="I165" s="107">
        <f ca="1">Minor_Boys!$M$118</f>
        <v>1</v>
      </c>
      <c r="J165" s="107">
        <f ca="1">Minor_Boys!$N$118</f>
        <v>25</v>
      </c>
      <c r="K165" s="107">
        <f ca="1">Minor_Boys!$O$118</f>
        <v>28</v>
      </c>
      <c r="L165" s="107">
        <f ca="1">Minor_Boys!$P$118</f>
        <v>34</v>
      </c>
      <c r="M165" s="107">
        <f ca="1">Minor_Boys!$Q$118</f>
        <v>35</v>
      </c>
      <c r="N165" s="107">
        <f ca="1">Minor_Boys!$R$118</f>
        <v>39</v>
      </c>
      <c r="O165" s="107">
        <f ca="1">Minor_Boys!$S$118</f>
        <v>162</v>
      </c>
      <c r="P165" s="107">
        <f ca="1">IF(D165="","",1)</f>
        <v>1</v>
      </c>
    </row>
    <row r="166" spans="3:27" x14ac:dyDescent="0.25">
      <c r="C166" s="1">
        <v>5</v>
      </c>
      <c r="D166" s="107" t="str">
        <f ca="1">Minor_Boys!$H$119</f>
        <v>Northumberland</v>
      </c>
      <c r="I166" s="107">
        <f ca="1">Minor_Boys!$M$119</f>
        <v>17</v>
      </c>
      <c r="J166" s="107">
        <f ca="1">Minor_Boys!$N$119</f>
        <v>23</v>
      </c>
      <c r="K166" s="107">
        <f ca="1">Minor_Boys!$O$119</f>
        <v>29</v>
      </c>
      <c r="L166" s="107">
        <f ca="1">Minor_Boys!$P$119</f>
        <v>30</v>
      </c>
      <c r="M166" s="107">
        <f ca="1">Minor_Boys!$Q$119</f>
        <v>36</v>
      </c>
      <c r="N166" s="107">
        <f ca="1">Minor_Boys!$R$119</f>
        <v>41</v>
      </c>
      <c r="O166" s="107">
        <f ca="1">Minor_Boys!$S$119</f>
        <v>176</v>
      </c>
      <c r="P166" s="107">
        <f ca="1">IF(D166="","",1)</f>
        <v>1</v>
      </c>
    </row>
    <row r="167" spans="3:27" ht="20.100000000000001" customHeight="1" x14ac:dyDescent="0.25">
      <c r="P167" s="107">
        <f ca="1">IF(D162="","",1)</f>
        <v>1</v>
      </c>
    </row>
    <row r="168" spans="3:27" ht="17.100000000000001" customHeight="1" x14ac:dyDescent="0.25">
      <c r="C168" s="130" t="str">
        <f>Home!$B$1</f>
        <v>Northern Schools' Inter-County Cross Country Championships</v>
      </c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07">
        <f>IF(D174=0,"",1)</f>
        <v>1</v>
      </c>
      <c r="T168" s="122"/>
      <c r="W168" s="128"/>
      <c r="X168" s="128"/>
      <c r="Y168" s="128"/>
      <c r="Z168" s="128"/>
      <c r="AA168" s="107" t="str">
        <f>CONCATENATE(U168," ",V168)</f>
        <v xml:space="preserve"> </v>
      </c>
    </row>
    <row r="169" spans="3:27" ht="17.100000000000001" customHeight="1" x14ac:dyDescent="0.25">
      <c r="C169" s="130" t="str">
        <f>Home!$B$2</f>
        <v>Temple Park, South Shields</v>
      </c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07">
        <f>IF(D174=0,"",1)</f>
        <v>1</v>
      </c>
      <c r="W169" s="128"/>
      <c r="X169" s="128"/>
      <c r="Y169" s="128"/>
      <c r="Z169" s="128"/>
    </row>
    <row r="170" spans="3:27" ht="17.100000000000001" customHeight="1" x14ac:dyDescent="0.25">
      <c r="C170" s="131" t="str">
        <f>Home!$G$3</f>
        <v>Saturday 2nd February 2019</v>
      </c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07">
        <f>IF(D174=0,"",1)</f>
        <v>1</v>
      </c>
    </row>
    <row r="171" spans="3:27" ht="40.5" customHeight="1" x14ac:dyDescent="0.25"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7">
        <f>IF(D174=0,"",1)</f>
        <v>1</v>
      </c>
    </row>
    <row r="172" spans="3:27" x14ac:dyDescent="0.25">
      <c r="C172" s="1" t="str">
        <f ca="1">Minor_Girls!$G$5</f>
        <v>Minor Girls</v>
      </c>
      <c r="P172" s="107">
        <f>IF(D174=0,"",1)</f>
        <v>1</v>
      </c>
    </row>
    <row r="173" spans="3:27" x14ac:dyDescent="0.25">
      <c r="C173" s="106" t="s">
        <v>0</v>
      </c>
      <c r="D173" s="106" t="s">
        <v>1</v>
      </c>
      <c r="E173" s="106" t="s">
        <v>2</v>
      </c>
      <c r="F173" s="106"/>
      <c r="G173" s="106"/>
      <c r="H173" s="106"/>
      <c r="I173" s="106"/>
      <c r="J173" s="106"/>
      <c r="K173" s="106" t="s">
        <v>82</v>
      </c>
      <c r="L173" s="106"/>
      <c r="M173" s="106"/>
      <c r="N173" s="106"/>
      <c r="O173" s="1" t="s">
        <v>3</v>
      </c>
      <c r="P173" s="107">
        <f>IF(D174=0,"",1)</f>
        <v>1</v>
      </c>
    </row>
    <row r="174" spans="3:27" x14ac:dyDescent="0.25">
      <c r="C174" s="1">
        <f>Minor_Girls!$G$7</f>
        <v>1</v>
      </c>
      <c r="D174" s="107">
        <f>Minor_Girls!$H$7</f>
        <v>41</v>
      </c>
      <c r="E174" s="107" t="str">
        <f ca="1">Minor_Girls!$I$7</f>
        <v>Charlotte Dillon</v>
      </c>
      <c r="K174" s="107" t="str">
        <f ca="1">Minor_Girls!$O$7</f>
        <v>Durham</v>
      </c>
      <c r="O174" s="123">
        <f>Minor_Girls!$S$7</f>
        <v>10.48</v>
      </c>
      <c r="P174" s="107">
        <f>IF(D174=0,"",1)</f>
        <v>1</v>
      </c>
    </row>
    <row r="175" spans="3:27" x14ac:dyDescent="0.25">
      <c r="C175" s="1">
        <f>Minor_Girls!$G$8</f>
        <v>2</v>
      </c>
      <c r="D175" s="107">
        <f>Minor_Girls!$H$8</f>
        <v>81</v>
      </c>
      <c r="E175" s="107" t="str">
        <f ca="1">Minor_Girls!$I$8</f>
        <v>Lottie Langan</v>
      </c>
      <c r="K175" s="107" t="str">
        <f ca="1">Minor_Girls!$O$8</f>
        <v>North Yorkshire</v>
      </c>
      <c r="O175" s="123">
        <f>Minor_Girls!$S$8</f>
        <v>10.58</v>
      </c>
      <c r="P175" s="107">
        <f t="shared" ref="P175:P238" si="5">IF(D175=0,"",1)</f>
        <v>1</v>
      </c>
    </row>
    <row r="176" spans="3:27" x14ac:dyDescent="0.25">
      <c r="C176" s="1">
        <f>Minor_Girls!$G$9</f>
        <v>3</v>
      </c>
      <c r="D176" s="107">
        <f>Minor_Girls!$H$9</f>
        <v>21</v>
      </c>
      <c r="E176" s="107" t="str">
        <f ca="1">Minor_Girls!$I$9</f>
        <v>Georgia Bell</v>
      </c>
      <c r="K176" s="107" t="str">
        <f ca="1">Minor_Girls!$O$9</f>
        <v>Cumbria</v>
      </c>
      <c r="O176" s="123">
        <f>Minor_Girls!$S$9</f>
        <v>11.1</v>
      </c>
      <c r="P176" s="107">
        <f t="shared" si="5"/>
        <v>1</v>
      </c>
    </row>
    <row r="177" spans="3:16" x14ac:dyDescent="0.25">
      <c r="C177" s="1">
        <f>Minor_Girls!$G$10</f>
        <v>4</v>
      </c>
      <c r="D177" s="107">
        <f>Minor_Girls!$H$10</f>
        <v>82</v>
      </c>
      <c r="E177" s="107" t="str">
        <f ca="1">Minor_Girls!$I$10</f>
        <v>Amy Kennedy</v>
      </c>
      <c r="K177" s="107" t="str">
        <f ca="1">Minor_Girls!$O$10</f>
        <v>North Yorkshire</v>
      </c>
      <c r="O177" s="123">
        <f>Minor_Girls!$S$10</f>
        <v>11.16</v>
      </c>
      <c r="P177" s="107">
        <f t="shared" si="5"/>
        <v>1</v>
      </c>
    </row>
    <row r="178" spans="3:16" x14ac:dyDescent="0.25">
      <c r="C178" s="1">
        <f>Minor_Girls!$G$11</f>
        <v>5</v>
      </c>
      <c r="D178" s="107">
        <f>Minor_Girls!$H$11</f>
        <v>43</v>
      </c>
      <c r="E178" s="107" t="str">
        <f ca="1">Minor_Girls!$I$11</f>
        <v>Annabel Milburn</v>
      </c>
      <c r="K178" s="107" t="str">
        <f ca="1">Minor_Girls!$O$11</f>
        <v>Durham</v>
      </c>
      <c r="O178" s="123">
        <f>Minor_Girls!$S$11</f>
        <v>11.18</v>
      </c>
      <c r="P178" s="107">
        <f t="shared" si="5"/>
        <v>1</v>
      </c>
    </row>
    <row r="179" spans="3:16" x14ac:dyDescent="0.25">
      <c r="C179" s="1">
        <f>Minor_Girls!$G$12</f>
        <v>6</v>
      </c>
      <c r="D179" s="107">
        <f>Minor_Girls!$H$12</f>
        <v>61</v>
      </c>
      <c r="E179" s="107" t="str">
        <f ca="1">Minor_Girls!$I$12</f>
        <v>Hannah Wightman</v>
      </c>
      <c r="K179" s="107" t="str">
        <f ca="1">Minor_Girls!$O$12</f>
        <v>Northumberland</v>
      </c>
      <c r="O179" s="123">
        <f>Minor_Girls!$S$12</f>
        <v>11.26</v>
      </c>
      <c r="P179" s="107">
        <f t="shared" si="5"/>
        <v>1</v>
      </c>
    </row>
    <row r="180" spans="3:16" x14ac:dyDescent="0.25">
      <c r="C180" s="1">
        <f>Minor_Girls!$G$13</f>
        <v>7</v>
      </c>
      <c r="D180" s="107">
        <f>Minor_Girls!$H$13</f>
        <v>84</v>
      </c>
      <c r="E180" s="107" t="str">
        <f ca="1">Minor_Girls!$I$13</f>
        <v>Anna Harrison-Topham</v>
      </c>
      <c r="K180" s="107" t="str">
        <f ca="1">Minor_Girls!$O$13</f>
        <v>North Yorkshire</v>
      </c>
      <c r="O180" s="123">
        <f>Minor_Girls!$S$13</f>
        <v>11.33</v>
      </c>
      <c r="P180" s="107">
        <f t="shared" si="5"/>
        <v>1</v>
      </c>
    </row>
    <row r="181" spans="3:16" x14ac:dyDescent="0.25">
      <c r="C181" s="1">
        <f>Minor_Girls!$G$14</f>
        <v>8</v>
      </c>
      <c r="D181" s="107">
        <f>Minor_Girls!$H$14</f>
        <v>22</v>
      </c>
      <c r="E181" s="107" t="str">
        <f ca="1">Minor_Girls!$I$14</f>
        <v>Sophie Cowin</v>
      </c>
      <c r="K181" s="107" t="str">
        <f ca="1">Minor_Girls!$O$14</f>
        <v>Cumbria</v>
      </c>
      <c r="O181" s="123">
        <f>Minor_Girls!$S$14</f>
        <v>11.35</v>
      </c>
      <c r="P181" s="107">
        <f t="shared" si="5"/>
        <v>1</v>
      </c>
    </row>
    <row r="182" spans="3:16" x14ac:dyDescent="0.25">
      <c r="C182" s="1">
        <f>Minor_Girls!$G$15</f>
        <v>9</v>
      </c>
      <c r="D182" s="107">
        <f>Minor_Girls!$H$15</f>
        <v>23</v>
      </c>
      <c r="E182" s="107" t="str">
        <f ca="1">Minor_Girls!$I$15</f>
        <v>Erin Stone</v>
      </c>
      <c r="K182" s="107" t="str">
        <f ca="1">Minor_Girls!$O$15</f>
        <v>Cumbria</v>
      </c>
      <c r="O182" s="123">
        <f>Minor_Girls!$S$15</f>
        <v>11.41</v>
      </c>
      <c r="P182" s="107">
        <f t="shared" si="5"/>
        <v>1</v>
      </c>
    </row>
    <row r="183" spans="3:16" x14ac:dyDescent="0.25">
      <c r="C183" s="1">
        <f>Minor_Girls!$G$16</f>
        <v>10</v>
      </c>
      <c r="D183" s="107">
        <f>Minor_Girls!$H$16</f>
        <v>27</v>
      </c>
      <c r="E183" s="107" t="str">
        <f ca="1">Minor_Girls!$I$16</f>
        <v xml:space="preserve">Felicity Evans </v>
      </c>
      <c r="K183" s="107" t="str">
        <f ca="1">Minor_Girls!$O$16</f>
        <v>Cumbria</v>
      </c>
      <c r="O183" s="123">
        <f>Minor_Girls!$S$16</f>
        <v>11.43</v>
      </c>
      <c r="P183" s="107">
        <f t="shared" si="5"/>
        <v>1</v>
      </c>
    </row>
    <row r="184" spans="3:16" x14ac:dyDescent="0.25">
      <c r="C184" s="1">
        <f>Minor_Girls!$G$17</f>
        <v>11</v>
      </c>
      <c r="D184" s="107">
        <f>Minor_Girls!$H$17</f>
        <v>42</v>
      </c>
      <c r="E184" s="107" t="str">
        <f ca="1">Minor_Girls!$I$17</f>
        <v>Ella Jones</v>
      </c>
      <c r="K184" s="107" t="str">
        <f ca="1">Minor_Girls!$O$17</f>
        <v>Durham</v>
      </c>
      <c r="O184" s="123">
        <f>Minor_Girls!$S$17</f>
        <v>11.48</v>
      </c>
      <c r="P184" s="107">
        <f t="shared" si="5"/>
        <v>1</v>
      </c>
    </row>
    <row r="185" spans="3:16" x14ac:dyDescent="0.25">
      <c r="C185" s="1">
        <f>Minor_Girls!$G$18</f>
        <v>12</v>
      </c>
      <c r="D185" s="107">
        <f>Minor_Girls!$H$18</f>
        <v>62</v>
      </c>
      <c r="E185" s="107" t="str">
        <f ca="1">Minor_Girls!$I$18</f>
        <v>Poppy Old</v>
      </c>
      <c r="K185" s="107" t="str">
        <f ca="1">Minor_Girls!$O$18</f>
        <v>Northumberland</v>
      </c>
      <c r="O185" s="123">
        <f>Minor_Girls!$S$18</f>
        <v>11.5</v>
      </c>
      <c r="P185" s="107">
        <f t="shared" si="5"/>
        <v>1</v>
      </c>
    </row>
    <row r="186" spans="3:16" x14ac:dyDescent="0.25">
      <c r="C186" s="1">
        <f>Minor_Girls!$G$19</f>
        <v>13</v>
      </c>
      <c r="D186" s="107">
        <f>Minor_Girls!$H$19</f>
        <v>38</v>
      </c>
      <c r="E186" s="107" t="str">
        <f ca="1">Minor_Girls!$I$19</f>
        <v>Olivia Swarbrick</v>
      </c>
      <c r="K186" s="107" t="str">
        <f ca="1">Minor_Girls!$O$19</f>
        <v>Cumbria</v>
      </c>
      <c r="O186" s="123">
        <f>Minor_Girls!$S$19</f>
        <v>11.53</v>
      </c>
      <c r="P186" s="107">
        <f t="shared" si="5"/>
        <v>1</v>
      </c>
    </row>
    <row r="187" spans="3:16" x14ac:dyDescent="0.25">
      <c r="C187" s="1">
        <f>Minor_Girls!$G$20</f>
        <v>14</v>
      </c>
      <c r="D187" s="107">
        <f>Minor_Girls!$H$20</f>
        <v>90</v>
      </c>
      <c r="E187" s="107" t="str">
        <f ca="1">Minor_Girls!$I$20</f>
        <v>Amelie Winter</v>
      </c>
      <c r="K187" s="107" t="str">
        <f ca="1">Minor_Girls!$O$20</f>
        <v>North Yorkshire</v>
      </c>
      <c r="O187" s="123">
        <f>Minor_Girls!$S$20</f>
        <v>11.56</v>
      </c>
      <c r="P187" s="107">
        <f t="shared" si="5"/>
        <v>1</v>
      </c>
    </row>
    <row r="188" spans="3:16" x14ac:dyDescent="0.25">
      <c r="C188" s="1">
        <f>Minor_Girls!$G$21</f>
        <v>15</v>
      </c>
      <c r="D188" s="107">
        <f>Minor_Girls!$H$21</f>
        <v>93</v>
      </c>
      <c r="E188" s="107" t="str">
        <f ca="1">Minor_Girls!$I$21</f>
        <v>Seren Melling</v>
      </c>
      <c r="K188" s="107" t="str">
        <f ca="1">Minor_Girls!$O$21</f>
        <v>North Yorkshire</v>
      </c>
      <c r="O188" s="123">
        <f>Minor_Girls!$S$21</f>
        <v>11.59</v>
      </c>
      <c r="P188" s="107">
        <f t="shared" si="5"/>
        <v>1</v>
      </c>
    </row>
    <row r="189" spans="3:16" x14ac:dyDescent="0.25">
      <c r="C189" s="1">
        <f>Minor_Girls!$G$22</f>
        <v>16</v>
      </c>
      <c r="D189" s="107">
        <f>Minor_Girls!$H$22</f>
        <v>85</v>
      </c>
      <c r="E189" s="107" t="str">
        <f ca="1">Minor_Girls!$I$22</f>
        <v>Kathryn Clague</v>
      </c>
      <c r="K189" s="107" t="str">
        <f ca="1">Minor_Girls!$O$22</f>
        <v>North Yorkshire</v>
      </c>
      <c r="O189" s="123">
        <f>Minor_Girls!$S$22</f>
        <v>12.02</v>
      </c>
      <c r="P189" s="107">
        <f t="shared" si="5"/>
        <v>1</v>
      </c>
    </row>
    <row r="190" spans="3:16" x14ac:dyDescent="0.25">
      <c r="C190" s="1">
        <f>Minor_Girls!$G$23</f>
        <v>17</v>
      </c>
      <c r="D190" s="107">
        <f>Minor_Girls!$H$23</f>
        <v>63</v>
      </c>
      <c r="E190" s="107" t="str">
        <f ca="1">Minor_Girls!$I$23</f>
        <v>Tabitha Robson</v>
      </c>
      <c r="K190" s="107" t="str">
        <f ca="1">Minor_Girls!$O$23</f>
        <v>Northumberland</v>
      </c>
      <c r="O190" s="123">
        <f>Minor_Girls!$S$23</f>
        <v>12.05</v>
      </c>
      <c r="P190" s="107">
        <f t="shared" si="5"/>
        <v>1</v>
      </c>
    </row>
    <row r="191" spans="3:16" x14ac:dyDescent="0.25">
      <c r="C191" s="1">
        <f>Minor_Girls!$G$24</f>
        <v>18</v>
      </c>
      <c r="D191" s="107">
        <f>Minor_Girls!$H$24</f>
        <v>70</v>
      </c>
      <c r="E191" s="107" t="str">
        <f ca="1">Minor_Girls!$I$24</f>
        <v>Lilia Purvis</v>
      </c>
      <c r="K191" s="107" t="str">
        <f ca="1">Minor_Girls!$O$24</f>
        <v>Northumberland</v>
      </c>
      <c r="O191" s="123">
        <f>Minor_Girls!$S$24</f>
        <v>12.06</v>
      </c>
      <c r="P191" s="107">
        <f t="shared" si="5"/>
        <v>1</v>
      </c>
    </row>
    <row r="192" spans="3:16" x14ac:dyDescent="0.25">
      <c r="C192" s="1">
        <f>Minor_Girls!$G$25</f>
        <v>19</v>
      </c>
      <c r="D192" s="107">
        <f>Minor_Girls!$H$25</f>
        <v>26</v>
      </c>
      <c r="E192" s="107" t="str">
        <f ca="1">Minor_Girls!$I$25</f>
        <v>Ella Martindale</v>
      </c>
      <c r="K192" s="107" t="str">
        <f ca="1">Minor_Girls!$O$25</f>
        <v>Cumbria</v>
      </c>
      <c r="O192" s="123">
        <f>Minor_Girls!$S$25</f>
        <v>12.08</v>
      </c>
      <c r="P192" s="107">
        <f t="shared" si="5"/>
        <v>1</v>
      </c>
    </row>
    <row r="193" spans="3:16" x14ac:dyDescent="0.25">
      <c r="C193" s="1">
        <f>Minor_Girls!$G$26</f>
        <v>20</v>
      </c>
      <c r="D193" s="107">
        <f>Minor_Girls!$H$26</f>
        <v>88</v>
      </c>
      <c r="E193" s="107" t="str">
        <f ca="1">Minor_Girls!$I$26</f>
        <v>Esme Pounder</v>
      </c>
      <c r="K193" s="107" t="str">
        <f ca="1">Minor_Girls!$O$26</f>
        <v>North Yorkshire</v>
      </c>
      <c r="O193" s="123">
        <f>Minor_Girls!$S$26</f>
        <v>12.09</v>
      </c>
      <c r="P193" s="107">
        <f t="shared" si="5"/>
        <v>1</v>
      </c>
    </row>
    <row r="194" spans="3:16" x14ac:dyDescent="0.25">
      <c r="C194" s="1">
        <f>Minor_Girls!$G$27</f>
        <v>21</v>
      </c>
      <c r="D194" s="107">
        <f>Minor_Girls!$H$27</f>
        <v>2</v>
      </c>
      <c r="E194" s="107" t="str">
        <f ca="1">Minor_Girls!$I$27</f>
        <v>Ella Baker</v>
      </c>
      <c r="K194" s="107" t="str">
        <f ca="1">Minor_Girls!$O$27</f>
        <v>Cleveland</v>
      </c>
      <c r="O194" s="123">
        <f>Minor_Girls!$S$27</f>
        <v>12.09</v>
      </c>
      <c r="P194" s="107">
        <f t="shared" si="5"/>
        <v>1</v>
      </c>
    </row>
    <row r="195" spans="3:16" x14ac:dyDescent="0.25">
      <c r="C195" s="1">
        <f>Minor_Girls!$G$28</f>
        <v>22</v>
      </c>
      <c r="D195" s="107">
        <f>Minor_Girls!$H$28</f>
        <v>71</v>
      </c>
      <c r="E195" s="107" t="str">
        <f ca="1">Minor_Girls!$I$28</f>
        <v>Marina Swift</v>
      </c>
      <c r="K195" s="107" t="str">
        <f ca="1">Minor_Girls!$O$28</f>
        <v>Northumberland</v>
      </c>
      <c r="O195" s="123">
        <f>Minor_Girls!$S$28</f>
        <v>12.12</v>
      </c>
      <c r="P195" s="107">
        <f t="shared" si="5"/>
        <v>1</v>
      </c>
    </row>
    <row r="196" spans="3:16" x14ac:dyDescent="0.25">
      <c r="C196" s="1">
        <f>Minor_Girls!$G$29</f>
        <v>23</v>
      </c>
      <c r="D196" s="107">
        <f>Minor_Girls!$H$29</f>
        <v>89</v>
      </c>
      <c r="E196" s="107" t="str">
        <f ca="1">Minor_Girls!$I$29</f>
        <v>Matilda Stringer</v>
      </c>
      <c r="K196" s="107" t="str">
        <f ca="1">Minor_Girls!$O$29</f>
        <v>North Yorkshire</v>
      </c>
      <c r="O196" s="123">
        <f>Minor_Girls!$S$29</f>
        <v>12.13</v>
      </c>
      <c r="P196" s="107">
        <f t="shared" si="5"/>
        <v>1</v>
      </c>
    </row>
    <row r="197" spans="3:16" x14ac:dyDescent="0.25">
      <c r="C197" s="1">
        <f>Minor_Girls!$G$30</f>
        <v>24</v>
      </c>
      <c r="D197" s="107">
        <f>Minor_Girls!$H$30</f>
        <v>25</v>
      </c>
      <c r="E197" s="107" t="str">
        <f ca="1">Minor_Girls!$I$30</f>
        <v>Hannah Bushby</v>
      </c>
      <c r="K197" s="107" t="str">
        <f ca="1">Minor_Girls!$O$30</f>
        <v>Cumbria</v>
      </c>
      <c r="O197" s="123">
        <f>Minor_Girls!$S$30</f>
        <v>12.14</v>
      </c>
      <c r="P197" s="107">
        <f t="shared" si="5"/>
        <v>1</v>
      </c>
    </row>
    <row r="198" spans="3:16" x14ac:dyDescent="0.25">
      <c r="C198" s="1">
        <f>Minor_Girls!$G$31</f>
        <v>25</v>
      </c>
      <c r="D198" s="107">
        <f>Minor_Girls!$H$31</f>
        <v>87</v>
      </c>
      <c r="E198" s="107" t="str">
        <f ca="1">Minor_Girls!$I$31</f>
        <v>Olivia Aldham</v>
      </c>
      <c r="K198" s="107" t="str">
        <f ca="1">Minor_Girls!$O$31</f>
        <v>North Yorkshire</v>
      </c>
      <c r="O198" s="123">
        <f>Minor_Girls!$S$31</f>
        <v>12.15</v>
      </c>
      <c r="P198" s="107">
        <f t="shared" si="5"/>
        <v>1</v>
      </c>
    </row>
    <row r="199" spans="3:16" x14ac:dyDescent="0.25">
      <c r="C199" s="1">
        <f>Minor_Girls!$G$32</f>
        <v>26</v>
      </c>
      <c r="D199" s="107">
        <f>Minor_Girls!$H$32</f>
        <v>44</v>
      </c>
      <c r="E199" s="107" t="str">
        <f ca="1">Minor_Girls!$I$32</f>
        <v>Isla Fishwick</v>
      </c>
      <c r="K199" s="107" t="str">
        <f ca="1">Minor_Girls!$O$32</f>
        <v>Durham</v>
      </c>
      <c r="O199" s="123">
        <f>Minor_Girls!$S$32</f>
        <v>12.16</v>
      </c>
      <c r="P199" s="107">
        <f t="shared" si="5"/>
        <v>1</v>
      </c>
    </row>
    <row r="200" spans="3:16" x14ac:dyDescent="0.25">
      <c r="C200" s="1">
        <f>Minor_Girls!$G$33</f>
        <v>27</v>
      </c>
      <c r="D200" s="107">
        <f>Minor_Girls!$H$33</f>
        <v>28</v>
      </c>
      <c r="E200" s="107" t="str">
        <f ca="1">Minor_Girls!$I$33</f>
        <v>Ellie Callander</v>
      </c>
      <c r="K200" s="107" t="str">
        <f ca="1">Minor_Girls!$O$33</f>
        <v>Cumbria</v>
      </c>
      <c r="O200" s="123">
        <f>Minor_Girls!$S$33</f>
        <v>12.19</v>
      </c>
      <c r="P200" s="107">
        <f t="shared" si="5"/>
        <v>1</v>
      </c>
    </row>
    <row r="201" spans="3:16" x14ac:dyDescent="0.25">
      <c r="C201" s="1">
        <f>Minor_Girls!$G$34</f>
        <v>28</v>
      </c>
      <c r="D201" s="107">
        <f>Minor_Girls!$H$34</f>
        <v>45</v>
      </c>
      <c r="E201" s="107" t="str">
        <f ca="1">Minor_Girls!$I$34</f>
        <v>Aoife Bell Watson</v>
      </c>
      <c r="K201" s="107" t="str">
        <f ca="1">Minor_Girls!$O$34</f>
        <v>Durham</v>
      </c>
      <c r="O201" s="123">
        <f>Minor_Girls!$S$34</f>
        <v>12.22</v>
      </c>
      <c r="P201" s="107">
        <f t="shared" si="5"/>
        <v>1</v>
      </c>
    </row>
    <row r="202" spans="3:16" x14ac:dyDescent="0.25">
      <c r="C202" s="1">
        <f>Minor_Girls!$G$35</f>
        <v>29</v>
      </c>
      <c r="D202" s="107">
        <f>Minor_Girls!$H$35</f>
        <v>40</v>
      </c>
      <c r="E202" s="107" t="str">
        <f ca="1">Minor_Girls!$I$35</f>
        <v>Amara Rose</v>
      </c>
      <c r="K202" s="107" t="str">
        <f ca="1">Minor_Girls!$O$35</f>
        <v>Cumbria</v>
      </c>
      <c r="O202" s="123">
        <f>Minor_Girls!$S$35</f>
        <v>12.25</v>
      </c>
      <c r="P202" s="107">
        <f t="shared" si="5"/>
        <v>1</v>
      </c>
    </row>
    <row r="203" spans="3:16" x14ac:dyDescent="0.25">
      <c r="C203" s="1">
        <f>Minor_Girls!$G$36</f>
        <v>30</v>
      </c>
      <c r="D203" s="107">
        <f>Minor_Girls!$H$36</f>
        <v>36</v>
      </c>
      <c r="E203" s="107" t="str">
        <f ca="1">Minor_Girls!$I$36</f>
        <v>Marissa Evans</v>
      </c>
      <c r="K203" s="107" t="str">
        <f ca="1">Minor_Girls!$O$36</f>
        <v>Cumbria</v>
      </c>
      <c r="O203" s="123">
        <f>Minor_Girls!$S$36</f>
        <v>12.26</v>
      </c>
      <c r="P203" s="107">
        <f t="shared" si="5"/>
        <v>1</v>
      </c>
    </row>
    <row r="204" spans="3:16" x14ac:dyDescent="0.25">
      <c r="C204" s="1">
        <f>Minor_Girls!$G$37</f>
        <v>31</v>
      </c>
      <c r="D204" s="107">
        <f>Minor_Girls!$H$37</f>
        <v>31</v>
      </c>
      <c r="E204" s="107" t="str">
        <f ca="1">Minor_Girls!$I$37</f>
        <v>Amelia Tamblin</v>
      </c>
      <c r="K204" s="107" t="str">
        <f ca="1">Minor_Girls!$O$37</f>
        <v>Cumbria</v>
      </c>
      <c r="O204" s="123">
        <f>Minor_Girls!$S$37</f>
        <v>12.28</v>
      </c>
      <c r="P204" s="107">
        <f t="shared" si="5"/>
        <v>1</v>
      </c>
    </row>
    <row r="205" spans="3:16" x14ac:dyDescent="0.25">
      <c r="C205" s="1">
        <f>Minor_Girls!$G$38</f>
        <v>32</v>
      </c>
      <c r="D205" s="107">
        <f>Minor_Girls!$H$38</f>
        <v>29</v>
      </c>
      <c r="E205" s="107" t="str">
        <f ca="1">Minor_Girls!$I$38</f>
        <v>Rachel Casson</v>
      </c>
      <c r="K205" s="107" t="str">
        <f ca="1">Minor_Girls!$O$38</f>
        <v>Cumbria</v>
      </c>
      <c r="O205" s="123">
        <f>Minor_Girls!$S$38</f>
        <v>12.29</v>
      </c>
      <c r="P205" s="107">
        <f t="shared" si="5"/>
        <v>1</v>
      </c>
    </row>
    <row r="206" spans="3:16" x14ac:dyDescent="0.25">
      <c r="C206" s="1">
        <f>Minor_Girls!$G$39</f>
        <v>33</v>
      </c>
      <c r="D206" s="107">
        <f>Minor_Girls!$H$39</f>
        <v>3</v>
      </c>
      <c r="E206" s="107" t="str">
        <f ca="1">Minor_Girls!$I$39</f>
        <v>Elisha Rhodes</v>
      </c>
      <c r="K206" s="107" t="str">
        <f ca="1">Minor_Girls!$O$39</f>
        <v>Cleveland</v>
      </c>
      <c r="O206" s="123">
        <f>Minor_Girls!$S$39</f>
        <v>12.29</v>
      </c>
      <c r="P206" s="107">
        <f t="shared" si="5"/>
        <v>1</v>
      </c>
    </row>
    <row r="207" spans="3:16" x14ac:dyDescent="0.25">
      <c r="C207" s="1">
        <f>Minor_Girls!$G$40</f>
        <v>34</v>
      </c>
      <c r="D207" s="107">
        <f>Minor_Girls!$H$40</f>
        <v>92</v>
      </c>
      <c r="E207" s="107" t="str">
        <f ca="1">Minor_Girls!$I$40</f>
        <v>Megan Wilkinson</v>
      </c>
      <c r="K207" s="107" t="str">
        <f ca="1">Minor_Girls!$O$40</f>
        <v>North Yorkshire</v>
      </c>
      <c r="O207" s="123">
        <f>Minor_Girls!$S$40</f>
        <v>12.3</v>
      </c>
      <c r="P207" s="107">
        <f t="shared" si="5"/>
        <v>1</v>
      </c>
    </row>
    <row r="208" spans="3:16" x14ac:dyDescent="0.25">
      <c r="C208" s="1">
        <f>Minor_Girls!$G$41</f>
        <v>35</v>
      </c>
      <c r="D208" s="107">
        <f>Minor_Girls!$H$41</f>
        <v>83</v>
      </c>
      <c r="E208" s="107" t="str">
        <f ca="1">Minor_Girls!$I$41</f>
        <v>Tilly Bristow</v>
      </c>
      <c r="K208" s="107" t="str">
        <f ca="1">Minor_Girls!$O$41</f>
        <v>North Yorkshire</v>
      </c>
      <c r="O208" s="123">
        <f>Minor_Girls!$S$41</f>
        <v>12.32</v>
      </c>
      <c r="P208" s="107">
        <f t="shared" si="5"/>
        <v>1</v>
      </c>
    </row>
    <row r="209" spans="3:16" x14ac:dyDescent="0.25">
      <c r="C209" s="1">
        <f>Minor_Girls!$G$42</f>
        <v>36</v>
      </c>
      <c r="D209" s="107">
        <f>Minor_Girls!$H$42</f>
        <v>35</v>
      </c>
      <c r="E209" s="107" t="str">
        <f ca="1">Minor_Girls!$I$42</f>
        <v>Tara Allan</v>
      </c>
      <c r="K209" s="107" t="str">
        <f ca="1">Minor_Girls!$O$42</f>
        <v>Cumbria</v>
      </c>
      <c r="O209" s="123">
        <f>Minor_Girls!$S$42</f>
        <v>12.33</v>
      </c>
      <c r="P209" s="107">
        <f t="shared" si="5"/>
        <v>1</v>
      </c>
    </row>
    <row r="210" spans="3:16" x14ac:dyDescent="0.25">
      <c r="C210" s="1">
        <f>Minor_Girls!$G$43</f>
        <v>37</v>
      </c>
      <c r="D210" s="107">
        <f>Minor_Girls!$H$43</f>
        <v>46</v>
      </c>
      <c r="E210" s="107" t="str">
        <f ca="1">Minor_Girls!$I$43</f>
        <v>Ellie Fellows</v>
      </c>
      <c r="K210" s="107" t="str">
        <f ca="1">Minor_Girls!$O$43</f>
        <v>Durham</v>
      </c>
      <c r="O210" s="123">
        <f>Minor_Girls!$S$43</f>
        <v>12.33</v>
      </c>
      <c r="P210" s="107">
        <f t="shared" si="5"/>
        <v>1</v>
      </c>
    </row>
    <row r="211" spans="3:16" x14ac:dyDescent="0.25">
      <c r="C211" s="1">
        <f>Minor_Girls!$G$44</f>
        <v>38</v>
      </c>
      <c r="D211" s="107">
        <f>Minor_Girls!$H$44</f>
        <v>47</v>
      </c>
      <c r="E211" s="107" t="str">
        <f ca="1">Minor_Girls!$I$44</f>
        <v>Abigail Thornley</v>
      </c>
      <c r="K211" s="107" t="str">
        <f ca="1">Minor_Girls!$O$44</f>
        <v>Durham</v>
      </c>
      <c r="O211" s="123">
        <f>Minor_Girls!$S$44</f>
        <v>12.42</v>
      </c>
      <c r="P211" s="107">
        <f t="shared" si="5"/>
        <v>1</v>
      </c>
    </row>
    <row r="212" spans="3:16" x14ac:dyDescent="0.25">
      <c r="C212" s="1">
        <f>Minor_Girls!$G$45</f>
        <v>39</v>
      </c>
      <c r="D212" s="107">
        <f>Minor_Girls!$H$45</f>
        <v>64</v>
      </c>
      <c r="E212" s="107" t="str">
        <f ca="1">Minor_Girls!$I$45</f>
        <v>Shinade Creighton</v>
      </c>
      <c r="K212" s="107" t="str">
        <f ca="1">Minor_Girls!$O$45</f>
        <v>Northumberland</v>
      </c>
      <c r="O212" s="123">
        <f>Minor_Girls!$S$45</f>
        <v>12.44</v>
      </c>
      <c r="P212" s="107">
        <f t="shared" si="5"/>
        <v>1</v>
      </c>
    </row>
    <row r="213" spans="3:16" x14ac:dyDescent="0.25">
      <c r="C213" s="1">
        <f>Minor_Girls!$G$46</f>
        <v>40</v>
      </c>
      <c r="D213" s="107">
        <f>Minor_Girls!$H$46</f>
        <v>39</v>
      </c>
      <c r="E213" s="107" t="str">
        <f ca="1">Minor_Girls!$I$46</f>
        <v>Imogen Stoker</v>
      </c>
      <c r="K213" s="107" t="str">
        <f ca="1">Minor_Girls!$O$46</f>
        <v>Cumbria</v>
      </c>
      <c r="O213" s="123">
        <f>Minor_Girls!$S$46</f>
        <v>12.45</v>
      </c>
      <c r="P213" s="107">
        <f t="shared" si="5"/>
        <v>1</v>
      </c>
    </row>
    <row r="214" spans="3:16" x14ac:dyDescent="0.25">
      <c r="C214" s="1">
        <f>Minor_Girls!$G$47</f>
        <v>41</v>
      </c>
      <c r="D214" s="107">
        <f>Minor_Girls!$H$47</f>
        <v>37</v>
      </c>
      <c r="E214" s="107" t="str">
        <f ca="1">Minor_Girls!$I$47</f>
        <v>Beth Holman</v>
      </c>
      <c r="K214" s="107" t="str">
        <f ca="1">Minor_Girls!$O$47</f>
        <v>Cumbria</v>
      </c>
      <c r="O214" s="123">
        <f>Minor_Girls!$S$47</f>
        <v>12.46</v>
      </c>
      <c r="P214" s="107">
        <f t="shared" si="5"/>
        <v>1</v>
      </c>
    </row>
    <row r="215" spans="3:16" x14ac:dyDescent="0.25">
      <c r="C215" s="1">
        <f>Minor_Girls!$G$48</f>
        <v>42</v>
      </c>
      <c r="D215" s="107">
        <f>Minor_Girls!$H$48</f>
        <v>30</v>
      </c>
      <c r="E215" s="107" t="str">
        <f ca="1">Minor_Girls!$I$48</f>
        <v>Kayleigh Wharton</v>
      </c>
      <c r="K215" s="107" t="str">
        <f ca="1">Minor_Girls!$O$48</f>
        <v>Cumbria</v>
      </c>
      <c r="O215" s="123">
        <f>Minor_Girls!$S$48</f>
        <v>12.48</v>
      </c>
      <c r="P215" s="107">
        <f t="shared" si="5"/>
        <v>1</v>
      </c>
    </row>
    <row r="216" spans="3:16" x14ac:dyDescent="0.25">
      <c r="C216" s="1">
        <f>Minor_Girls!$G$49</f>
        <v>43</v>
      </c>
      <c r="D216" s="107">
        <f>Minor_Girls!$H$49</f>
        <v>65</v>
      </c>
      <c r="E216" s="107" t="str">
        <f ca="1">Minor_Girls!$I$49</f>
        <v>Caitlyn Davies</v>
      </c>
      <c r="K216" s="107" t="str">
        <f ca="1">Minor_Girls!$O$49</f>
        <v>Northumberland</v>
      </c>
      <c r="O216" s="123">
        <f>Minor_Girls!$S$49</f>
        <v>12.5</v>
      </c>
      <c r="P216" s="107">
        <f t="shared" si="5"/>
        <v>1</v>
      </c>
    </row>
    <row r="217" spans="3:16" x14ac:dyDescent="0.25">
      <c r="C217" s="1">
        <f>Minor_Girls!$G$50</f>
        <v>44</v>
      </c>
      <c r="D217" s="107">
        <f>Minor_Girls!$H$50</f>
        <v>33</v>
      </c>
      <c r="E217" s="107" t="str">
        <f ca="1">Minor_Girls!$I$50</f>
        <v>Leah McManus</v>
      </c>
      <c r="K217" s="107" t="str">
        <f ca="1">Minor_Girls!$O$50</f>
        <v>Cumbria</v>
      </c>
      <c r="O217" s="123">
        <f>Minor_Girls!$S$50</f>
        <v>12.57</v>
      </c>
      <c r="P217" s="107">
        <f t="shared" si="5"/>
        <v>1</v>
      </c>
    </row>
    <row r="218" spans="3:16" x14ac:dyDescent="0.25">
      <c r="C218" s="1">
        <f>Minor_Girls!$G$51</f>
        <v>45</v>
      </c>
      <c r="D218" s="107">
        <f>Minor_Girls!$H$51</f>
        <v>7</v>
      </c>
      <c r="E218" s="107" t="str">
        <f ca="1">Minor_Girls!$I$51</f>
        <v xml:space="preserve">Grace Pettit </v>
      </c>
      <c r="K218" s="107" t="str">
        <f ca="1">Minor_Girls!$O$51</f>
        <v>Cleveland</v>
      </c>
      <c r="O218" s="123">
        <f>Minor_Girls!$S$51</f>
        <v>12.58</v>
      </c>
      <c r="P218" s="107">
        <f t="shared" si="5"/>
        <v>1</v>
      </c>
    </row>
    <row r="219" spans="3:16" x14ac:dyDescent="0.25">
      <c r="C219" s="1">
        <f>Minor_Girls!$G$52</f>
        <v>46</v>
      </c>
      <c r="D219" s="107">
        <f>Minor_Girls!$H$52</f>
        <v>66</v>
      </c>
      <c r="E219" s="107" t="str">
        <f ca="1">Minor_Girls!$I$52</f>
        <v>Lucy Milburn</v>
      </c>
      <c r="K219" s="107" t="str">
        <f ca="1">Minor_Girls!$O$52</f>
        <v>Northumberland</v>
      </c>
      <c r="O219" s="123">
        <f>Minor_Girls!$S$52</f>
        <v>12.59</v>
      </c>
      <c r="P219" s="107">
        <f t="shared" si="5"/>
        <v>1</v>
      </c>
    </row>
    <row r="220" spans="3:16" x14ac:dyDescent="0.25">
      <c r="C220" s="1">
        <f>Minor_Girls!$G$53</f>
        <v>47</v>
      </c>
      <c r="D220" s="107">
        <f>Minor_Girls!$H$53</f>
        <v>74</v>
      </c>
      <c r="E220" s="107" t="str">
        <f ca="1">Minor_Girls!$I$53</f>
        <v>Poppy Watson</v>
      </c>
      <c r="K220" s="107" t="str">
        <f ca="1">Minor_Girls!$O$53</f>
        <v>Northumberland</v>
      </c>
      <c r="O220" s="123">
        <f>Minor_Girls!$S$53</f>
        <v>13.03</v>
      </c>
      <c r="P220" s="107">
        <f t="shared" si="5"/>
        <v>1</v>
      </c>
    </row>
    <row r="221" spans="3:16" x14ac:dyDescent="0.25">
      <c r="C221" s="1">
        <f>Minor_Girls!$G$54</f>
        <v>48</v>
      </c>
      <c r="D221" s="107">
        <f>Minor_Girls!$H$54</f>
        <v>69</v>
      </c>
      <c r="E221" s="107" t="str">
        <f ca="1">Minor_Girls!$I$54</f>
        <v>Lucy Fitzpatrick</v>
      </c>
      <c r="K221" s="107" t="str">
        <f ca="1">Minor_Girls!$O$54</f>
        <v>Northumberland</v>
      </c>
      <c r="O221" s="123">
        <f>Minor_Girls!$S$54</f>
        <v>13.04</v>
      </c>
      <c r="P221" s="107">
        <f t="shared" si="5"/>
        <v>1</v>
      </c>
    </row>
    <row r="222" spans="3:16" x14ac:dyDescent="0.25">
      <c r="C222" s="1">
        <f>Minor_Girls!$G$55</f>
        <v>49</v>
      </c>
      <c r="D222" s="107">
        <f>Minor_Girls!$H$55</f>
        <v>49</v>
      </c>
      <c r="E222" s="107" t="str">
        <f ca="1">Minor_Girls!$I$55</f>
        <v>Jessica Greggs</v>
      </c>
      <c r="K222" s="107" t="str">
        <f ca="1">Minor_Girls!$O$55</f>
        <v>Durham</v>
      </c>
      <c r="O222" s="123">
        <f>Minor_Girls!$S$55</f>
        <v>13.08</v>
      </c>
      <c r="P222" s="107">
        <f t="shared" si="5"/>
        <v>1</v>
      </c>
    </row>
    <row r="223" spans="3:16" x14ac:dyDescent="0.25">
      <c r="C223" s="1">
        <f>Minor_Girls!$G$56</f>
        <v>50</v>
      </c>
      <c r="D223" s="107">
        <f>Minor_Girls!$H$56</f>
        <v>48</v>
      </c>
      <c r="E223" s="107" t="str">
        <f ca="1">Minor_Girls!$I$56</f>
        <v>Isla Wilkie</v>
      </c>
      <c r="K223" s="107" t="str">
        <f ca="1">Minor_Girls!$O$56</f>
        <v>Durham</v>
      </c>
      <c r="O223" s="123">
        <f>Minor_Girls!$S$56</f>
        <v>13.08</v>
      </c>
      <c r="P223" s="107">
        <f t="shared" si="5"/>
        <v>1</v>
      </c>
    </row>
    <row r="224" spans="3:16" x14ac:dyDescent="0.25">
      <c r="C224" s="1">
        <f>Minor_Girls!$G$57</f>
        <v>51</v>
      </c>
      <c r="D224" s="107">
        <f>Minor_Girls!$H$57</f>
        <v>50</v>
      </c>
      <c r="E224" s="107" t="str">
        <f ca="1">Minor_Girls!$I$57</f>
        <v>Amber Mcauley-Zechner</v>
      </c>
      <c r="K224" s="107" t="str">
        <f ca="1">Minor_Girls!$O$57</f>
        <v>Durham</v>
      </c>
      <c r="O224" s="123">
        <f>Minor_Girls!$S$57</f>
        <v>13.11</v>
      </c>
      <c r="P224" s="107">
        <f t="shared" si="5"/>
        <v>1</v>
      </c>
    </row>
    <row r="225" spans="3:16" x14ac:dyDescent="0.25">
      <c r="C225" s="1">
        <f>Minor_Girls!$G$58</f>
        <v>52</v>
      </c>
      <c r="D225" s="107">
        <f>Minor_Girls!$H$58</f>
        <v>34</v>
      </c>
      <c r="E225" s="107" t="str">
        <f ca="1">Minor_Girls!$I$58</f>
        <v>Jessica Edmondson</v>
      </c>
      <c r="K225" s="107" t="str">
        <f ca="1">Minor_Girls!$O$58</f>
        <v>Cumbria</v>
      </c>
      <c r="O225" s="123">
        <f>Minor_Girls!$S$58</f>
        <v>13.19</v>
      </c>
      <c r="P225" s="107">
        <f t="shared" si="5"/>
        <v>1</v>
      </c>
    </row>
    <row r="226" spans="3:16" x14ac:dyDescent="0.25">
      <c r="C226" s="1">
        <f>Minor_Girls!$G$59</f>
        <v>53</v>
      </c>
      <c r="D226" s="107">
        <f>Minor_Girls!$H$59</f>
        <v>73</v>
      </c>
      <c r="E226" s="107" t="str">
        <f ca="1">Minor_Girls!$I$59</f>
        <v>Iona Johnstone</v>
      </c>
      <c r="K226" s="107" t="str">
        <f ca="1">Minor_Girls!$O$59</f>
        <v>Northumberland</v>
      </c>
      <c r="O226" s="123">
        <f>Minor_Girls!$S$59</f>
        <v>13.25</v>
      </c>
      <c r="P226" s="107">
        <f t="shared" si="5"/>
        <v>1</v>
      </c>
    </row>
    <row r="227" spans="3:16" x14ac:dyDescent="0.25">
      <c r="C227" s="1">
        <f>Minor_Girls!$G$60</f>
        <v>54</v>
      </c>
      <c r="D227" s="107">
        <f>Minor_Girls!$H$60</f>
        <v>6</v>
      </c>
      <c r="E227" s="107" t="str">
        <f ca="1">Minor_Girls!$I$60</f>
        <v>Lacy Annabelle</v>
      </c>
      <c r="K227" s="107" t="str">
        <f ca="1">Minor_Girls!$O$60</f>
        <v>Cleveland</v>
      </c>
      <c r="O227" s="123">
        <f>Minor_Girls!$S$60</f>
        <v>13.41</v>
      </c>
      <c r="P227" s="107">
        <f t="shared" si="5"/>
        <v>1</v>
      </c>
    </row>
    <row r="228" spans="3:16" x14ac:dyDescent="0.25">
      <c r="C228" s="1">
        <f>Minor_Girls!$G$61</f>
        <v>55</v>
      </c>
      <c r="D228" s="107">
        <f>Minor_Girls!$H$61</f>
        <v>91</v>
      </c>
      <c r="E228" s="107" t="str">
        <f ca="1">Minor_Girls!$I$61</f>
        <v>Audrey Otto</v>
      </c>
      <c r="K228" s="107" t="str">
        <f ca="1">Minor_Girls!$O$61</f>
        <v>North Yorkshire</v>
      </c>
      <c r="O228" s="123">
        <f>Minor_Girls!$S$61</f>
        <v>13.47</v>
      </c>
      <c r="P228" s="107">
        <f t="shared" si="5"/>
        <v>1</v>
      </c>
    </row>
    <row r="229" spans="3:16" x14ac:dyDescent="0.25">
      <c r="C229" s="1">
        <f>Minor_Girls!$G$62</f>
        <v>56</v>
      </c>
      <c r="D229" s="107">
        <f>Minor_Girls!$H$62</f>
        <v>4</v>
      </c>
      <c r="E229" s="107" t="str">
        <f ca="1">Minor_Girls!$I$62</f>
        <v>Phoebe Gillis</v>
      </c>
      <c r="K229" s="107" t="str">
        <f ca="1">Minor_Girls!$O$62</f>
        <v>Cleveland</v>
      </c>
      <c r="O229" s="123">
        <f>Minor_Girls!$S$62</f>
        <v>13.56</v>
      </c>
      <c r="P229" s="107">
        <f t="shared" si="5"/>
        <v>1</v>
      </c>
    </row>
    <row r="230" spans="3:16" x14ac:dyDescent="0.25">
      <c r="C230" s="1">
        <f>Minor_Girls!$G$63</f>
        <v>57</v>
      </c>
      <c r="D230" s="107">
        <f>Minor_Girls!$H$63</f>
        <v>32</v>
      </c>
      <c r="E230" s="107" t="str">
        <f ca="1">Minor_Girls!$I$63</f>
        <v>Charlotte Marsh</v>
      </c>
      <c r="K230" s="107" t="str">
        <f ca="1">Minor_Girls!$O$63</f>
        <v>Cumbria</v>
      </c>
      <c r="O230" s="123">
        <f>Minor_Girls!$S$63</f>
        <v>14.43</v>
      </c>
      <c r="P230" s="107">
        <f t="shared" si="5"/>
        <v>1</v>
      </c>
    </row>
    <row r="231" spans="3:16" x14ac:dyDescent="0.25">
      <c r="C231" s="1">
        <f>Minor_Girls!$G$64</f>
        <v>58</v>
      </c>
      <c r="D231" s="107">
        <f>Minor_Girls!$H$64</f>
        <v>5</v>
      </c>
      <c r="E231" s="107" t="str">
        <f ca="1">Minor_Girls!$I$64</f>
        <v>Olivia Clark</v>
      </c>
      <c r="K231" s="107" t="str">
        <f ca="1">Minor_Girls!$O$64</f>
        <v>Cleveland</v>
      </c>
      <c r="O231" s="123">
        <f>Minor_Girls!$S$64</f>
        <v>14.44</v>
      </c>
      <c r="P231" s="107">
        <f t="shared" si="5"/>
        <v>1</v>
      </c>
    </row>
    <row r="232" spans="3:16" x14ac:dyDescent="0.25">
      <c r="C232" s="1">
        <f>Minor_Girls!$G$65</f>
        <v>59</v>
      </c>
      <c r="D232" s="107">
        <f>Minor_Girls!$H$65</f>
        <v>0</v>
      </c>
      <c r="E232" s="107" t="str">
        <f ca="1">Minor_Girls!$I$65</f>
        <v/>
      </c>
      <c r="K232" s="107" t="str">
        <f ca="1">Minor_Girls!$O$65</f>
        <v/>
      </c>
      <c r="O232" s="123">
        <f>Minor_Girls!$S$65</f>
        <v>0</v>
      </c>
      <c r="P232" s="107" t="str">
        <f t="shared" si="5"/>
        <v/>
      </c>
    </row>
    <row r="233" spans="3:16" x14ac:dyDescent="0.25">
      <c r="C233" s="1">
        <f>Minor_Girls!$G$66</f>
        <v>60</v>
      </c>
      <c r="D233" s="107">
        <f>Minor_Girls!$H$66</f>
        <v>0</v>
      </c>
      <c r="E233" s="107" t="str">
        <f ca="1">Minor_Girls!$I$66</f>
        <v/>
      </c>
      <c r="K233" s="107" t="str">
        <f ca="1">Minor_Girls!$O$66</f>
        <v/>
      </c>
      <c r="O233" s="123">
        <f>Minor_Girls!$S$66</f>
        <v>0</v>
      </c>
      <c r="P233" s="107" t="str">
        <f t="shared" si="5"/>
        <v/>
      </c>
    </row>
    <row r="234" spans="3:16" x14ac:dyDescent="0.25">
      <c r="C234" s="1">
        <f>Minor_Girls!$G$67</f>
        <v>61</v>
      </c>
      <c r="D234" s="107">
        <f>Minor_Girls!$H$67</f>
        <v>0</v>
      </c>
      <c r="E234" s="107" t="str">
        <f ca="1">Minor_Girls!$I$67</f>
        <v/>
      </c>
      <c r="K234" s="107" t="str">
        <f ca="1">Minor_Girls!$O$67</f>
        <v/>
      </c>
      <c r="O234" s="123">
        <f>Minor_Girls!$S$67</f>
        <v>0</v>
      </c>
      <c r="P234" s="107" t="str">
        <f t="shared" si="5"/>
        <v/>
      </c>
    </row>
    <row r="235" spans="3:16" x14ac:dyDescent="0.25">
      <c r="C235" s="1">
        <f>Minor_Girls!$G$68</f>
        <v>62</v>
      </c>
      <c r="D235" s="107">
        <f>Minor_Girls!$H$68</f>
        <v>0</v>
      </c>
      <c r="E235" s="107" t="str">
        <f ca="1">Minor_Girls!$I$68</f>
        <v/>
      </c>
      <c r="K235" s="107" t="str">
        <f ca="1">Minor_Girls!$O$68</f>
        <v/>
      </c>
      <c r="O235" s="123">
        <f>Minor_Girls!$S$68</f>
        <v>0</v>
      </c>
      <c r="P235" s="107" t="str">
        <f t="shared" si="5"/>
        <v/>
      </c>
    </row>
    <row r="236" spans="3:16" x14ac:dyDescent="0.25">
      <c r="C236" s="1">
        <f>Minor_Girls!$G$69</f>
        <v>63</v>
      </c>
      <c r="D236" s="107">
        <f>Minor_Girls!$H$69</f>
        <v>0</v>
      </c>
      <c r="E236" s="107" t="str">
        <f ca="1">Minor_Girls!$I$69</f>
        <v/>
      </c>
      <c r="K236" s="107" t="str">
        <f ca="1">Minor_Girls!$O$69</f>
        <v/>
      </c>
      <c r="O236" s="123">
        <f>Minor_Girls!$S$69</f>
        <v>0</v>
      </c>
      <c r="P236" s="107" t="str">
        <f t="shared" si="5"/>
        <v/>
      </c>
    </row>
    <row r="237" spans="3:16" x14ac:dyDescent="0.25">
      <c r="C237" s="1">
        <f>Minor_Girls!$G$70</f>
        <v>64</v>
      </c>
      <c r="D237" s="107">
        <f>Minor_Girls!$H$70</f>
        <v>0</v>
      </c>
      <c r="E237" s="107" t="str">
        <f ca="1">Minor_Girls!$I$70</f>
        <v/>
      </c>
      <c r="K237" s="107" t="str">
        <f ca="1">Minor_Girls!$O$70</f>
        <v/>
      </c>
      <c r="O237" s="123">
        <f>Minor_Girls!$S$70</f>
        <v>0</v>
      </c>
      <c r="P237" s="107" t="str">
        <f t="shared" si="5"/>
        <v/>
      </c>
    </row>
    <row r="238" spans="3:16" x14ac:dyDescent="0.25">
      <c r="C238" s="1">
        <f>Minor_Girls!$G$71</f>
        <v>65</v>
      </c>
      <c r="D238" s="107">
        <f>Minor_Girls!$H$71</f>
        <v>0</v>
      </c>
      <c r="E238" s="107" t="str">
        <f ca="1">Minor_Girls!$I$71</f>
        <v/>
      </c>
      <c r="K238" s="107" t="str">
        <f ca="1">Minor_Girls!$O$71</f>
        <v/>
      </c>
      <c r="O238" s="123">
        <f>Minor_Girls!$S$71</f>
        <v>0</v>
      </c>
      <c r="P238" s="107" t="str">
        <f t="shared" si="5"/>
        <v/>
      </c>
    </row>
    <row r="239" spans="3:16" x14ac:dyDescent="0.25">
      <c r="C239" s="1">
        <f>Minor_Girls!$G$72</f>
        <v>66</v>
      </c>
      <c r="D239" s="107">
        <f>Minor_Girls!$H$72</f>
        <v>0</v>
      </c>
      <c r="E239" s="107" t="str">
        <f ca="1">Minor_Girls!$I$72</f>
        <v/>
      </c>
      <c r="K239" s="107" t="str">
        <f ca="1">Minor_Girls!$O$72</f>
        <v/>
      </c>
      <c r="O239" s="123">
        <f>Minor_Girls!$S$72</f>
        <v>0</v>
      </c>
      <c r="P239" s="107" t="str">
        <f t="shared" ref="P239:P273" si="6">IF(D239=0,"",1)</f>
        <v/>
      </c>
    </row>
    <row r="240" spans="3:16" x14ac:dyDescent="0.25">
      <c r="C240" s="1">
        <f>Minor_Girls!$G$73</f>
        <v>67</v>
      </c>
      <c r="D240" s="107">
        <f>Minor_Girls!$H$73</f>
        <v>0</v>
      </c>
      <c r="E240" s="107" t="str">
        <f ca="1">Minor_Girls!$I$73</f>
        <v/>
      </c>
      <c r="K240" s="107" t="str">
        <f ca="1">Minor_Girls!$O$73</f>
        <v/>
      </c>
      <c r="O240" s="123">
        <f>Minor_Girls!$S$73</f>
        <v>0</v>
      </c>
      <c r="P240" s="107" t="str">
        <f t="shared" si="6"/>
        <v/>
      </c>
    </row>
    <row r="241" spans="3:16" x14ac:dyDescent="0.25">
      <c r="C241" s="1">
        <f>Minor_Girls!$G$74</f>
        <v>68</v>
      </c>
      <c r="D241" s="107">
        <f>Minor_Girls!$H$74</f>
        <v>0</v>
      </c>
      <c r="E241" s="107" t="str">
        <f ca="1">Minor_Girls!$I$74</f>
        <v/>
      </c>
      <c r="K241" s="107" t="str">
        <f ca="1">Minor_Girls!$O$74</f>
        <v/>
      </c>
      <c r="O241" s="123">
        <f>Minor_Girls!$S$74</f>
        <v>0</v>
      </c>
      <c r="P241" s="107" t="str">
        <f t="shared" si="6"/>
        <v/>
      </c>
    </row>
    <row r="242" spans="3:16" x14ac:dyDescent="0.25">
      <c r="C242" s="1">
        <f>Minor_Girls!$G$75</f>
        <v>69</v>
      </c>
      <c r="D242" s="107">
        <f>Minor_Girls!$H$75</f>
        <v>0</v>
      </c>
      <c r="E242" s="107" t="str">
        <f ca="1">Minor_Girls!$I$75</f>
        <v/>
      </c>
      <c r="K242" s="107" t="str">
        <f ca="1">Minor_Girls!$O$75</f>
        <v/>
      </c>
      <c r="O242" s="123">
        <f>Minor_Girls!$S$75</f>
        <v>0</v>
      </c>
      <c r="P242" s="107" t="str">
        <f t="shared" si="6"/>
        <v/>
      </c>
    </row>
    <row r="243" spans="3:16" x14ac:dyDescent="0.25">
      <c r="C243" s="1">
        <f>Minor_Girls!$G$76</f>
        <v>70</v>
      </c>
      <c r="D243" s="107">
        <f>Minor_Girls!$H$76</f>
        <v>0</v>
      </c>
      <c r="E243" s="107" t="str">
        <f ca="1">Minor_Girls!$I$76</f>
        <v/>
      </c>
      <c r="K243" s="107" t="str">
        <f ca="1">Minor_Girls!$O$76</f>
        <v/>
      </c>
      <c r="O243" s="123">
        <f>Minor_Girls!$S$76</f>
        <v>0</v>
      </c>
      <c r="P243" s="107" t="str">
        <f t="shared" si="6"/>
        <v/>
      </c>
    </row>
    <row r="244" spans="3:16" x14ac:dyDescent="0.25">
      <c r="C244" s="1">
        <f>Minor_Girls!$G$77</f>
        <v>71</v>
      </c>
      <c r="D244" s="107">
        <f>Minor_Girls!$H$77</f>
        <v>0</v>
      </c>
      <c r="E244" s="107" t="str">
        <f ca="1">Minor_Girls!$I$77</f>
        <v/>
      </c>
      <c r="K244" s="107" t="str">
        <f ca="1">Minor_Girls!$O$77</f>
        <v/>
      </c>
      <c r="O244" s="123">
        <f>Minor_Girls!$S$77</f>
        <v>0</v>
      </c>
      <c r="P244" s="107" t="str">
        <f t="shared" si="6"/>
        <v/>
      </c>
    </row>
    <row r="245" spans="3:16" x14ac:dyDescent="0.25">
      <c r="C245" s="1">
        <f>Minor_Girls!$G$78</f>
        <v>72</v>
      </c>
      <c r="D245" s="107">
        <f>Minor_Girls!$H$78</f>
        <v>0</v>
      </c>
      <c r="E245" s="107" t="str">
        <f ca="1">Minor_Girls!$I$78</f>
        <v/>
      </c>
      <c r="K245" s="107" t="str">
        <f ca="1">Minor_Girls!$O$78</f>
        <v/>
      </c>
      <c r="O245" s="123">
        <f>Minor_Girls!$S$78</f>
        <v>0</v>
      </c>
      <c r="P245" s="107" t="str">
        <f t="shared" si="6"/>
        <v/>
      </c>
    </row>
    <row r="246" spans="3:16" x14ac:dyDescent="0.25">
      <c r="C246" s="1">
        <f>Minor_Girls!$G$79</f>
        <v>73</v>
      </c>
      <c r="D246" s="107">
        <f>Minor_Girls!$H$79</f>
        <v>0</v>
      </c>
      <c r="E246" s="107" t="str">
        <f ca="1">Minor_Girls!$I$79</f>
        <v/>
      </c>
      <c r="K246" s="107" t="str">
        <f ca="1">Minor_Girls!$O$79</f>
        <v/>
      </c>
      <c r="O246" s="123">
        <f>Minor_Girls!$S$79</f>
        <v>0</v>
      </c>
      <c r="P246" s="107" t="str">
        <f t="shared" si="6"/>
        <v/>
      </c>
    </row>
    <row r="247" spans="3:16" x14ac:dyDescent="0.25">
      <c r="C247" s="1">
        <f>Minor_Girls!$G$80</f>
        <v>74</v>
      </c>
      <c r="D247" s="107">
        <f>Minor_Girls!$H$80</f>
        <v>0</v>
      </c>
      <c r="E247" s="107" t="str">
        <f ca="1">Minor_Girls!$I$80</f>
        <v/>
      </c>
      <c r="K247" s="107" t="str">
        <f ca="1">Minor_Girls!$O$80</f>
        <v/>
      </c>
      <c r="O247" s="123">
        <f>Minor_Girls!$S$80</f>
        <v>0</v>
      </c>
      <c r="P247" s="107" t="str">
        <f t="shared" si="6"/>
        <v/>
      </c>
    </row>
    <row r="248" spans="3:16" x14ac:dyDescent="0.25">
      <c r="C248" s="1">
        <f>Minor_Girls!$G$81</f>
        <v>75</v>
      </c>
      <c r="D248" s="107">
        <f>Minor_Girls!$H$81</f>
        <v>0</v>
      </c>
      <c r="E248" s="107" t="str">
        <f ca="1">Minor_Girls!$I$81</f>
        <v/>
      </c>
      <c r="K248" s="107" t="str">
        <f ca="1">Minor_Girls!$O$81</f>
        <v/>
      </c>
      <c r="O248" s="123">
        <f>Minor_Girls!$S$81</f>
        <v>0</v>
      </c>
      <c r="P248" s="107" t="str">
        <f t="shared" si="6"/>
        <v/>
      </c>
    </row>
    <row r="249" spans="3:16" x14ac:dyDescent="0.25">
      <c r="C249" s="1">
        <f>Minor_Girls!$G$82</f>
        <v>76</v>
      </c>
      <c r="D249" s="107">
        <f>Minor_Girls!$H$82</f>
        <v>0</v>
      </c>
      <c r="E249" s="107" t="str">
        <f ca="1">Minor_Girls!$I$82</f>
        <v/>
      </c>
      <c r="K249" s="107" t="str">
        <f ca="1">Minor_Girls!$O$82</f>
        <v/>
      </c>
      <c r="O249" s="123">
        <f>Minor_Girls!$S$82</f>
        <v>0</v>
      </c>
      <c r="P249" s="107" t="str">
        <f t="shared" si="6"/>
        <v/>
      </c>
    </row>
    <row r="250" spans="3:16" x14ac:dyDescent="0.25">
      <c r="C250" s="1">
        <f>Minor_Girls!$G$83</f>
        <v>77</v>
      </c>
      <c r="D250" s="107">
        <f>Minor_Girls!$H$83</f>
        <v>0</v>
      </c>
      <c r="E250" s="107" t="str">
        <f ca="1">Minor_Girls!$I$83</f>
        <v/>
      </c>
      <c r="K250" s="107" t="str">
        <f ca="1">Minor_Girls!$O$83</f>
        <v/>
      </c>
      <c r="O250" s="123">
        <f>Minor_Girls!$S$83</f>
        <v>0</v>
      </c>
      <c r="P250" s="107" t="str">
        <f t="shared" si="6"/>
        <v/>
      </c>
    </row>
    <row r="251" spans="3:16" x14ac:dyDescent="0.25">
      <c r="C251" s="1">
        <f>Minor_Girls!$G$84</f>
        <v>78</v>
      </c>
      <c r="D251" s="107">
        <f>Minor_Girls!$H$84</f>
        <v>0</v>
      </c>
      <c r="E251" s="107" t="str">
        <f ca="1">Minor_Girls!$I$84</f>
        <v/>
      </c>
      <c r="K251" s="107" t="str">
        <f ca="1">Minor_Girls!$O$84</f>
        <v/>
      </c>
      <c r="O251" s="123">
        <f>Minor_Girls!$S$84</f>
        <v>0</v>
      </c>
      <c r="P251" s="107" t="str">
        <f t="shared" si="6"/>
        <v/>
      </c>
    </row>
    <row r="252" spans="3:16" x14ac:dyDescent="0.25">
      <c r="C252" s="1">
        <f>Minor_Girls!$G$85</f>
        <v>79</v>
      </c>
      <c r="D252" s="107">
        <f>Minor_Girls!$H$85</f>
        <v>0</v>
      </c>
      <c r="E252" s="107" t="str">
        <f ca="1">Minor_Girls!$I$85</f>
        <v/>
      </c>
      <c r="K252" s="107" t="str">
        <f ca="1">Minor_Girls!$O$85</f>
        <v/>
      </c>
      <c r="O252" s="123">
        <f>Minor_Girls!$S$85</f>
        <v>0</v>
      </c>
      <c r="P252" s="107" t="str">
        <f t="shared" si="6"/>
        <v/>
      </c>
    </row>
    <row r="253" spans="3:16" x14ac:dyDescent="0.25">
      <c r="C253" s="1">
        <f>Minor_Girls!$G$86</f>
        <v>80</v>
      </c>
      <c r="D253" s="107">
        <f>Minor_Girls!$H$86</f>
        <v>0</v>
      </c>
      <c r="E253" s="107" t="str">
        <f ca="1">Minor_Girls!$I$86</f>
        <v/>
      </c>
      <c r="K253" s="107" t="str">
        <f ca="1">Minor_Girls!$O$86</f>
        <v/>
      </c>
      <c r="O253" s="123">
        <f>Minor_Girls!$S$86</f>
        <v>0</v>
      </c>
      <c r="P253" s="107" t="str">
        <f t="shared" si="6"/>
        <v/>
      </c>
    </row>
    <row r="254" spans="3:16" x14ac:dyDescent="0.25">
      <c r="C254" s="1">
        <f>Minor_Girls!$G$87</f>
        <v>81</v>
      </c>
      <c r="D254" s="107">
        <f>Minor_Girls!$H$87</f>
        <v>0</v>
      </c>
      <c r="E254" s="107" t="str">
        <f ca="1">Minor_Girls!$I$87</f>
        <v/>
      </c>
      <c r="K254" s="107" t="str">
        <f ca="1">Minor_Girls!$O$87</f>
        <v/>
      </c>
      <c r="O254" s="123">
        <f>Minor_Girls!$S$87</f>
        <v>0</v>
      </c>
      <c r="P254" s="107" t="str">
        <f t="shared" si="6"/>
        <v/>
      </c>
    </row>
    <row r="255" spans="3:16" x14ac:dyDescent="0.25">
      <c r="C255" s="1">
        <f>Minor_Girls!$G$88</f>
        <v>82</v>
      </c>
      <c r="D255" s="107">
        <f>Minor_Girls!$H$88</f>
        <v>0</v>
      </c>
      <c r="E255" s="107" t="str">
        <f ca="1">Minor_Girls!$I$88</f>
        <v/>
      </c>
      <c r="K255" s="107" t="str">
        <f ca="1">Minor_Girls!$O$88</f>
        <v/>
      </c>
      <c r="O255" s="123">
        <f>Minor_Girls!$S$88</f>
        <v>0</v>
      </c>
      <c r="P255" s="107" t="str">
        <f t="shared" si="6"/>
        <v/>
      </c>
    </row>
    <row r="256" spans="3:16" x14ac:dyDescent="0.25">
      <c r="C256" s="1">
        <f>Minor_Girls!$G$89</f>
        <v>83</v>
      </c>
      <c r="D256" s="107">
        <f>Minor_Girls!$H$89</f>
        <v>0</v>
      </c>
      <c r="E256" s="107" t="str">
        <f ca="1">Minor_Girls!$I$89</f>
        <v/>
      </c>
      <c r="K256" s="107" t="str">
        <f ca="1">Minor_Girls!$O$89</f>
        <v/>
      </c>
      <c r="O256" s="123">
        <f>Minor_Girls!$S$89</f>
        <v>0</v>
      </c>
      <c r="P256" s="107" t="str">
        <f t="shared" si="6"/>
        <v/>
      </c>
    </row>
    <row r="257" spans="3:16" x14ac:dyDescent="0.25">
      <c r="C257" s="1">
        <f>Minor_Girls!$G$90</f>
        <v>84</v>
      </c>
      <c r="D257" s="107">
        <f>Minor_Girls!$H$90</f>
        <v>0</v>
      </c>
      <c r="E257" s="107" t="str">
        <f ca="1">Minor_Girls!$I$90</f>
        <v/>
      </c>
      <c r="K257" s="107" t="str">
        <f ca="1">Minor_Girls!$O$90</f>
        <v/>
      </c>
      <c r="O257" s="123">
        <f>Minor_Girls!$S$90</f>
        <v>0</v>
      </c>
      <c r="P257" s="107" t="str">
        <f t="shared" si="6"/>
        <v/>
      </c>
    </row>
    <row r="258" spans="3:16" x14ac:dyDescent="0.25">
      <c r="C258" s="1">
        <f>Minor_Girls!$G$91</f>
        <v>85</v>
      </c>
      <c r="D258" s="107">
        <f>Minor_Girls!$H$91</f>
        <v>0</v>
      </c>
      <c r="E258" s="107" t="str">
        <f ca="1">Minor_Girls!$I$91</f>
        <v/>
      </c>
      <c r="K258" s="107" t="str">
        <f ca="1">Minor_Girls!$O$91</f>
        <v/>
      </c>
      <c r="O258" s="123">
        <f>Minor_Girls!$S$91</f>
        <v>0</v>
      </c>
      <c r="P258" s="107" t="str">
        <f t="shared" si="6"/>
        <v/>
      </c>
    </row>
    <row r="259" spans="3:16" x14ac:dyDescent="0.25">
      <c r="C259" s="1">
        <f>Minor_Girls!$G$92</f>
        <v>86</v>
      </c>
      <c r="D259" s="107">
        <f>Minor_Girls!$H$92</f>
        <v>0</v>
      </c>
      <c r="E259" s="107" t="str">
        <f ca="1">Minor_Girls!$I$92</f>
        <v/>
      </c>
      <c r="K259" s="107" t="str">
        <f ca="1">Minor_Girls!$O$92</f>
        <v/>
      </c>
      <c r="O259" s="123">
        <f>Minor_Girls!$S$92</f>
        <v>0</v>
      </c>
      <c r="P259" s="107" t="str">
        <f t="shared" si="6"/>
        <v/>
      </c>
    </row>
    <row r="260" spans="3:16" x14ac:dyDescent="0.25">
      <c r="C260" s="1">
        <f>Minor_Girls!$G$93</f>
        <v>87</v>
      </c>
      <c r="D260" s="107">
        <f>Minor_Girls!$H$93</f>
        <v>0</v>
      </c>
      <c r="E260" s="107" t="str">
        <f ca="1">Minor_Girls!$I$93</f>
        <v/>
      </c>
      <c r="K260" s="107" t="str">
        <f ca="1">Minor_Girls!$O$93</f>
        <v/>
      </c>
      <c r="O260" s="123">
        <f>Minor_Girls!$S$93</f>
        <v>0</v>
      </c>
      <c r="P260" s="107" t="str">
        <f t="shared" si="6"/>
        <v/>
      </c>
    </row>
    <row r="261" spans="3:16" x14ac:dyDescent="0.25">
      <c r="C261" s="1">
        <f>Minor_Girls!$G$94</f>
        <v>88</v>
      </c>
      <c r="D261" s="107">
        <f>Minor_Girls!$H$94</f>
        <v>0</v>
      </c>
      <c r="E261" s="107" t="str">
        <f ca="1">Minor_Girls!$I$94</f>
        <v/>
      </c>
      <c r="K261" s="107" t="str">
        <f ca="1">Minor_Girls!$O$94</f>
        <v/>
      </c>
      <c r="O261" s="123">
        <f>Minor_Girls!$S$94</f>
        <v>0</v>
      </c>
      <c r="P261" s="107" t="str">
        <f t="shared" si="6"/>
        <v/>
      </c>
    </row>
    <row r="262" spans="3:16" x14ac:dyDescent="0.25">
      <c r="C262" s="1">
        <f>Minor_Girls!$G$95</f>
        <v>89</v>
      </c>
      <c r="D262" s="107">
        <f>Minor_Girls!$H$95</f>
        <v>0</v>
      </c>
      <c r="E262" s="107" t="str">
        <f ca="1">Minor_Girls!$I$95</f>
        <v/>
      </c>
      <c r="K262" s="107" t="str">
        <f ca="1">Minor_Girls!$O$95</f>
        <v/>
      </c>
      <c r="O262" s="123">
        <f>Minor_Girls!$S$95</f>
        <v>0</v>
      </c>
      <c r="P262" s="107" t="str">
        <f t="shared" si="6"/>
        <v/>
      </c>
    </row>
    <row r="263" spans="3:16" x14ac:dyDescent="0.25">
      <c r="C263" s="1">
        <f>Minor_Girls!$G$96</f>
        <v>90</v>
      </c>
      <c r="D263" s="107">
        <f>Minor_Girls!$H$96</f>
        <v>0</v>
      </c>
      <c r="E263" s="107" t="str">
        <f ca="1">Minor_Girls!$I$96</f>
        <v/>
      </c>
      <c r="K263" s="107" t="str">
        <f ca="1">Minor_Girls!$O$96</f>
        <v/>
      </c>
      <c r="O263" s="123">
        <f>Minor_Girls!$S$96</f>
        <v>0</v>
      </c>
      <c r="P263" s="107" t="str">
        <f t="shared" si="6"/>
        <v/>
      </c>
    </row>
    <row r="264" spans="3:16" x14ac:dyDescent="0.25">
      <c r="C264" s="1">
        <f>Minor_Girls!$G$97</f>
        <v>91</v>
      </c>
      <c r="D264" s="107">
        <f>Minor_Girls!$H$97</f>
        <v>0</v>
      </c>
      <c r="E264" s="107" t="str">
        <f ca="1">Minor_Girls!$I$97</f>
        <v/>
      </c>
      <c r="K264" s="107" t="str">
        <f ca="1">Minor_Girls!$O$97</f>
        <v/>
      </c>
      <c r="O264" s="123">
        <f>Minor_Girls!$S$97</f>
        <v>0</v>
      </c>
      <c r="P264" s="107" t="str">
        <f t="shared" si="6"/>
        <v/>
      </c>
    </row>
    <row r="265" spans="3:16" x14ac:dyDescent="0.25">
      <c r="C265" s="1">
        <f>Minor_Girls!$G$98</f>
        <v>92</v>
      </c>
      <c r="D265" s="107">
        <f>Minor_Girls!$H$98</f>
        <v>0</v>
      </c>
      <c r="E265" s="107" t="str">
        <f ca="1">Minor_Girls!$I$98</f>
        <v/>
      </c>
      <c r="K265" s="107" t="str">
        <f ca="1">Minor_Girls!$O$98</f>
        <v/>
      </c>
      <c r="O265" s="123">
        <f>Minor_Girls!$S$98</f>
        <v>0</v>
      </c>
      <c r="P265" s="107" t="str">
        <f t="shared" si="6"/>
        <v/>
      </c>
    </row>
    <row r="266" spans="3:16" x14ac:dyDescent="0.25">
      <c r="C266" s="1">
        <f>Minor_Girls!$G$99</f>
        <v>93</v>
      </c>
      <c r="D266" s="107">
        <f>Minor_Girls!$H$99</f>
        <v>0</v>
      </c>
      <c r="E266" s="107" t="str">
        <f ca="1">Minor_Girls!$I$99</f>
        <v/>
      </c>
      <c r="K266" s="107" t="str">
        <f ca="1">Minor_Girls!$O$99</f>
        <v/>
      </c>
      <c r="O266" s="123">
        <f>Minor_Girls!$S$99</f>
        <v>0</v>
      </c>
      <c r="P266" s="107" t="str">
        <f t="shared" si="6"/>
        <v/>
      </c>
    </row>
    <row r="267" spans="3:16" x14ac:dyDescent="0.25">
      <c r="C267" s="1">
        <f>Minor_Girls!$G$100</f>
        <v>94</v>
      </c>
      <c r="D267" s="107">
        <f>Minor_Girls!$H$100</f>
        <v>0</v>
      </c>
      <c r="E267" s="107" t="str">
        <f ca="1">Minor_Girls!$I$100</f>
        <v/>
      </c>
      <c r="K267" s="107" t="str">
        <f ca="1">Minor_Girls!$O$100</f>
        <v/>
      </c>
      <c r="O267" s="123">
        <f>Minor_Girls!$S$100</f>
        <v>0</v>
      </c>
      <c r="P267" s="107" t="str">
        <f t="shared" si="6"/>
        <v/>
      </c>
    </row>
    <row r="268" spans="3:16" x14ac:dyDescent="0.25">
      <c r="C268" s="1">
        <f>Minor_Girls!$G$101</f>
        <v>95</v>
      </c>
      <c r="D268" s="107">
        <f>Minor_Girls!$H$101</f>
        <v>0</v>
      </c>
      <c r="E268" s="107" t="str">
        <f ca="1">Minor_Girls!$I$101</f>
        <v/>
      </c>
      <c r="K268" s="107" t="str">
        <f ca="1">Minor_Girls!$O$101</f>
        <v/>
      </c>
      <c r="O268" s="123">
        <f>Minor_Girls!$S$101</f>
        <v>0</v>
      </c>
      <c r="P268" s="107" t="str">
        <f t="shared" si="6"/>
        <v/>
      </c>
    </row>
    <row r="269" spans="3:16" x14ac:dyDescent="0.25">
      <c r="C269" s="1">
        <f>Minor_Girls!$G$102</f>
        <v>96</v>
      </c>
      <c r="D269" s="107">
        <f>Minor_Girls!$H$102</f>
        <v>0</v>
      </c>
      <c r="E269" s="107" t="str">
        <f ca="1">Minor_Girls!$I$102</f>
        <v/>
      </c>
      <c r="K269" s="107" t="str">
        <f ca="1">Minor_Girls!$O$102</f>
        <v/>
      </c>
      <c r="O269" s="123">
        <f>Minor_Girls!$S$102</f>
        <v>0</v>
      </c>
      <c r="P269" s="107" t="str">
        <f t="shared" si="6"/>
        <v/>
      </c>
    </row>
    <row r="270" spans="3:16" x14ac:dyDescent="0.25">
      <c r="C270" s="1">
        <f>Minor_Girls!$G$103</f>
        <v>97</v>
      </c>
      <c r="D270" s="107">
        <f>Minor_Girls!$H$103</f>
        <v>0</v>
      </c>
      <c r="E270" s="107" t="str">
        <f ca="1">Minor_Girls!$I$103</f>
        <v/>
      </c>
      <c r="K270" s="107" t="str">
        <f ca="1">Minor_Girls!$O$103</f>
        <v/>
      </c>
      <c r="O270" s="123">
        <f>Minor_Girls!$S$103</f>
        <v>0</v>
      </c>
      <c r="P270" s="107" t="str">
        <f t="shared" si="6"/>
        <v/>
      </c>
    </row>
    <row r="271" spans="3:16" x14ac:dyDescent="0.25">
      <c r="C271" s="1">
        <f>Minor_Girls!$G$104</f>
        <v>98</v>
      </c>
      <c r="D271" s="107">
        <f>Minor_Girls!$H$104</f>
        <v>0</v>
      </c>
      <c r="E271" s="107" t="str">
        <f ca="1">Minor_Girls!$I$104</f>
        <v/>
      </c>
      <c r="K271" s="107" t="str">
        <f ca="1">Minor_Girls!$O$104</f>
        <v/>
      </c>
      <c r="O271" s="123">
        <f>Minor_Girls!$S$104</f>
        <v>0</v>
      </c>
      <c r="P271" s="107" t="str">
        <f t="shared" si="6"/>
        <v/>
      </c>
    </row>
    <row r="272" spans="3:16" x14ac:dyDescent="0.25">
      <c r="C272" s="1">
        <f>Minor_Girls!$G$105</f>
        <v>99</v>
      </c>
      <c r="D272" s="107">
        <f>Minor_Girls!$H$105</f>
        <v>0</v>
      </c>
      <c r="E272" s="107" t="str">
        <f ca="1">Minor_Girls!$I$105</f>
        <v/>
      </c>
      <c r="K272" s="107" t="str">
        <f ca="1">Minor_Girls!$O$105</f>
        <v/>
      </c>
      <c r="O272" s="123">
        <f>Minor_Girls!$S$105</f>
        <v>0</v>
      </c>
      <c r="P272" s="107" t="str">
        <f t="shared" si="6"/>
        <v/>
      </c>
    </row>
    <row r="273" spans="1:27" x14ac:dyDescent="0.25">
      <c r="C273" s="1">
        <f>Minor_Girls!$G$106</f>
        <v>100</v>
      </c>
      <c r="D273" s="107">
        <f>Minor_Girls!$H$106</f>
        <v>0</v>
      </c>
      <c r="E273" s="107" t="str">
        <f ca="1">Minor_Girls!$I$106</f>
        <v/>
      </c>
      <c r="K273" s="107" t="str">
        <f ca="1">Minor_Girls!$O$106</f>
        <v/>
      </c>
      <c r="O273" s="123">
        <f>Minor_Girls!$S$106</f>
        <v>0</v>
      </c>
      <c r="P273" s="107" t="str">
        <f t="shared" si="6"/>
        <v/>
      </c>
    </row>
    <row r="274" spans="1:27" x14ac:dyDescent="0.25">
      <c r="A274" s="4"/>
      <c r="B274" s="4"/>
      <c r="C274" s="131" t="str">
        <f ca="1">CONCATENATE($C172," ","Individual Medal Winners")</f>
        <v>Minor Girls Individual Medal Winners</v>
      </c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07">
        <f>IF(D276="","",1)</f>
        <v>1</v>
      </c>
    </row>
    <row r="275" spans="1:27" x14ac:dyDescent="0.25">
      <c r="C275" s="106" t="s">
        <v>0</v>
      </c>
      <c r="D275" s="106" t="s">
        <v>1</v>
      </c>
      <c r="E275" s="106" t="s">
        <v>2</v>
      </c>
      <c r="F275" s="106"/>
      <c r="G275" s="106"/>
      <c r="H275" s="106"/>
      <c r="I275" s="106"/>
      <c r="J275" s="106"/>
      <c r="K275" s="106" t="s">
        <v>82</v>
      </c>
      <c r="L275" s="106"/>
      <c r="M275" s="106"/>
      <c r="N275" s="106"/>
      <c r="O275" s="1" t="s">
        <v>3</v>
      </c>
      <c r="P275" s="107">
        <f>IF(D276="","",1)</f>
        <v>1</v>
      </c>
    </row>
    <row r="276" spans="1:27" x14ac:dyDescent="0.25">
      <c r="C276" s="1">
        <v>1</v>
      </c>
      <c r="D276" s="107">
        <f>Minor_Girls!$H$109</f>
        <v>41</v>
      </c>
      <c r="E276" s="107" t="str">
        <f ca="1">Minor_Girls!$I$109</f>
        <v>Charlotte Dillon</v>
      </c>
      <c r="K276" s="107" t="str">
        <f ca="1">Minor_Girls!$O$109</f>
        <v>Durham</v>
      </c>
      <c r="O276" s="123">
        <f>Minor_Girls!$S$109</f>
        <v>10.48</v>
      </c>
      <c r="P276" s="107">
        <f>IF(D276="","",1)</f>
        <v>1</v>
      </c>
    </row>
    <row r="277" spans="1:27" x14ac:dyDescent="0.25">
      <c r="C277" s="1">
        <v>2</v>
      </c>
      <c r="D277" s="107">
        <f>Minor_Girls!$H$110</f>
        <v>81</v>
      </c>
      <c r="E277" s="107" t="str">
        <f ca="1">Minor_Girls!$I$110</f>
        <v>Lottie Langan</v>
      </c>
      <c r="K277" s="107" t="str">
        <f ca="1">Minor_Girls!$O$110</f>
        <v>North Yorkshire</v>
      </c>
      <c r="O277" s="123">
        <f>Minor_Girls!$S$110</f>
        <v>10.58</v>
      </c>
      <c r="P277" s="107">
        <f>IF(D277="","",1)</f>
        <v>1</v>
      </c>
    </row>
    <row r="278" spans="1:27" x14ac:dyDescent="0.25">
      <c r="C278" s="1">
        <v>3</v>
      </c>
      <c r="D278" s="107">
        <f>Minor_Girls!$H$111</f>
        <v>21</v>
      </c>
      <c r="E278" s="107" t="str">
        <f ca="1">Minor_Girls!$I$111</f>
        <v>Georgia Bell</v>
      </c>
      <c r="K278" s="107" t="str">
        <f ca="1">Minor_Girls!$O$111</f>
        <v>Cumbria</v>
      </c>
      <c r="O278" s="123">
        <f>Minor_Girls!$S$111</f>
        <v>11.1</v>
      </c>
      <c r="P278" s="107">
        <f>IF(D278="","",1)</f>
        <v>1</v>
      </c>
    </row>
    <row r="280" spans="1:27" x14ac:dyDescent="0.25">
      <c r="C280" s="131" t="str">
        <f ca="1">CONCATENATE($C172," ","Team Results")</f>
        <v>Minor Girls Team Results</v>
      </c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07">
        <f ca="1">IF(D282="","",1)</f>
        <v>1</v>
      </c>
    </row>
    <row r="281" spans="1:27" x14ac:dyDescent="0.25">
      <c r="C281" s="106"/>
      <c r="D281" s="106" t="s">
        <v>13</v>
      </c>
      <c r="E281" s="106"/>
      <c r="F281" s="106"/>
      <c r="G281" s="5"/>
      <c r="H281" s="5"/>
      <c r="I281" s="106" t="s">
        <v>14</v>
      </c>
      <c r="J281" s="106" t="s">
        <v>15</v>
      </c>
      <c r="K281" s="106" t="s">
        <v>16</v>
      </c>
      <c r="L281" s="106" t="s">
        <v>17</v>
      </c>
      <c r="M281" s="106" t="s">
        <v>18</v>
      </c>
      <c r="N281" s="106" t="s">
        <v>19</v>
      </c>
      <c r="O281" s="106" t="s">
        <v>20</v>
      </c>
      <c r="P281" s="107">
        <f ca="1">IF(D282="","",1)</f>
        <v>1</v>
      </c>
    </row>
    <row r="282" spans="1:27" x14ac:dyDescent="0.25">
      <c r="C282" s="1">
        <v>1</v>
      </c>
      <c r="D282" s="107" t="str">
        <f ca="1">Minor_Girls!$H$115</f>
        <v>North Yorkshire</v>
      </c>
      <c r="I282" s="107">
        <f ca="1">Minor_Girls!$M$115</f>
        <v>2</v>
      </c>
      <c r="J282" s="107">
        <f ca="1">Minor_Girls!$N$115</f>
        <v>4</v>
      </c>
      <c r="K282" s="107">
        <f ca="1">Minor_Girls!$O$115</f>
        <v>7</v>
      </c>
      <c r="L282" s="107">
        <f ca="1">Minor_Girls!$P$115</f>
        <v>14</v>
      </c>
      <c r="M282" s="107">
        <f ca="1">Minor_Girls!$Q$115</f>
        <v>15</v>
      </c>
      <c r="N282" s="107">
        <f ca="1">Minor_Girls!$R$115</f>
        <v>16</v>
      </c>
      <c r="O282" s="107">
        <f ca="1">Minor_Girls!$S$115</f>
        <v>58</v>
      </c>
      <c r="P282" s="107">
        <f ca="1">IF(D282="","",1)</f>
        <v>1</v>
      </c>
    </row>
    <row r="283" spans="1:27" x14ac:dyDescent="0.25">
      <c r="C283" s="1">
        <v>2</v>
      </c>
      <c r="D283" s="107" t="str">
        <f ca="1">Minor_Girls!$H$116</f>
        <v>Cumbria</v>
      </c>
      <c r="I283" s="107">
        <f ca="1">Minor_Girls!$M$116</f>
        <v>3</v>
      </c>
      <c r="J283" s="107">
        <f ca="1">Minor_Girls!$N$116</f>
        <v>8</v>
      </c>
      <c r="K283" s="107">
        <f ca="1">Minor_Girls!$O$116</f>
        <v>9</v>
      </c>
      <c r="L283" s="107">
        <f ca="1">Minor_Girls!$P$116</f>
        <v>10</v>
      </c>
      <c r="M283" s="107">
        <f ca="1">Minor_Girls!$Q$116</f>
        <v>13</v>
      </c>
      <c r="N283" s="107">
        <f ca="1">Minor_Girls!$R$116</f>
        <v>19</v>
      </c>
      <c r="O283" s="107">
        <f ca="1">Minor_Girls!$S$116</f>
        <v>62</v>
      </c>
      <c r="P283" s="107">
        <f ca="1">IF(D283="","",1)</f>
        <v>1</v>
      </c>
    </row>
    <row r="284" spans="1:27" x14ac:dyDescent="0.25">
      <c r="C284" s="1">
        <v>3</v>
      </c>
      <c r="D284" s="107" t="str">
        <f ca="1">Minor_Girls!$H$117</f>
        <v>Durham</v>
      </c>
      <c r="I284" s="107">
        <f ca="1">Minor_Girls!$M$117</f>
        <v>1</v>
      </c>
      <c r="J284" s="107">
        <f ca="1">Minor_Girls!$N$117</f>
        <v>5</v>
      </c>
      <c r="K284" s="107">
        <f ca="1">Minor_Girls!$O$117</f>
        <v>11</v>
      </c>
      <c r="L284" s="107">
        <f ca="1">Minor_Girls!$P$117</f>
        <v>26</v>
      </c>
      <c r="M284" s="107">
        <f ca="1">Minor_Girls!$Q$117</f>
        <v>28</v>
      </c>
      <c r="N284" s="107">
        <f ca="1">Minor_Girls!$R$117</f>
        <v>37</v>
      </c>
      <c r="O284" s="107">
        <f ca="1">Minor_Girls!$S$117</f>
        <v>108</v>
      </c>
      <c r="P284" s="107">
        <f ca="1">IF(D284="","",1)</f>
        <v>1</v>
      </c>
    </row>
    <row r="285" spans="1:27" x14ac:dyDescent="0.25">
      <c r="C285" s="1">
        <v>4</v>
      </c>
      <c r="D285" s="107" t="str">
        <f ca="1">Minor_Girls!$H$118</f>
        <v>Northumberland</v>
      </c>
      <c r="I285" s="107">
        <f ca="1">Minor_Girls!$M$118</f>
        <v>6</v>
      </c>
      <c r="J285" s="107">
        <f ca="1">Minor_Girls!$N$118</f>
        <v>12</v>
      </c>
      <c r="K285" s="107">
        <f ca="1">Minor_Girls!$O$118</f>
        <v>17</v>
      </c>
      <c r="L285" s="107">
        <f ca="1">Minor_Girls!$P$118</f>
        <v>18</v>
      </c>
      <c r="M285" s="107">
        <f ca="1">Minor_Girls!$Q$118</f>
        <v>22</v>
      </c>
      <c r="N285" s="107">
        <f ca="1">Minor_Girls!$R$118</f>
        <v>39</v>
      </c>
      <c r="O285" s="107">
        <f ca="1">Minor_Girls!$S$118</f>
        <v>114</v>
      </c>
      <c r="P285" s="107">
        <f ca="1">IF(D285="","",1)</f>
        <v>1</v>
      </c>
    </row>
    <row r="286" spans="1:27" x14ac:dyDescent="0.25">
      <c r="C286" s="1">
        <v>5</v>
      </c>
      <c r="D286" s="107" t="str">
        <f ca="1">Minor_Girls!$H$119</f>
        <v>Cleveland</v>
      </c>
      <c r="I286" s="107">
        <f ca="1">Minor_Girls!$M$119</f>
        <v>21</v>
      </c>
      <c r="J286" s="107">
        <f ca="1">Minor_Girls!$N$119</f>
        <v>33</v>
      </c>
      <c r="K286" s="107">
        <f ca="1">Minor_Girls!$O$119</f>
        <v>45</v>
      </c>
      <c r="L286" s="107">
        <f ca="1">Minor_Girls!$P$119</f>
        <v>54</v>
      </c>
      <c r="M286" s="107">
        <f ca="1">Minor_Girls!$Q$119</f>
        <v>56</v>
      </c>
      <c r="N286" s="107">
        <f ca="1">Minor_Girls!$R$119</f>
        <v>58</v>
      </c>
      <c r="O286" s="107">
        <f ca="1">Minor_Girls!$S$119</f>
        <v>267</v>
      </c>
      <c r="P286" s="107">
        <f ca="1">IF(D286="","",1)</f>
        <v>1</v>
      </c>
    </row>
    <row r="287" spans="1:27" ht="20.100000000000001" customHeight="1" x14ac:dyDescent="0.25">
      <c r="P287" s="107">
        <f ca="1">IF(D282="","",1)</f>
        <v>1</v>
      </c>
    </row>
    <row r="288" spans="1:27" ht="17.100000000000001" customHeight="1" x14ac:dyDescent="0.25">
      <c r="C288" s="130" t="str">
        <f>Home!$B$1</f>
        <v>Northern Schools' Inter-County Cross Country Championships</v>
      </c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07">
        <f>IF(D294=0,"",1)</f>
        <v>1</v>
      </c>
      <c r="T288" s="122"/>
      <c r="W288" s="128"/>
      <c r="X288" s="128"/>
      <c r="Y288" s="128"/>
      <c r="Z288" s="128"/>
      <c r="AA288" s="107" t="str">
        <f>CONCATENATE(U288," ",V288)</f>
        <v xml:space="preserve"> </v>
      </c>
    </row>
    <row r="289" spans="3:26" ht="17.100000000000001" customHeight="1" x14ac:dyDescent="0.25">
      <c r="C289" s="130" t="str">
        <f>Home!$B$2</f>
        <v>Temple Park, South Shields</v>
      </c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07">
        <f>IF(D294=0,"",1)</f>
        <v>1</v>
      </c>
      <c r="W289" s="128"/>
      <c r="X289" s="128"/>
      <c r="Y289" s="128"/>
      <c r="Z289" s="128"/>
    </row>
    <row r="290" spans="3:26" ht="17.100000000000001" customHeight="1" x14ac:dyDescent="0.25">
      <c r="C290" s="131" t="str">
        <f>Home!$G$3</f>
        <v>Saturday 2nd February 2019</v>
      </c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07">
        <f>IF(D294=0,"",1)</f>
        <v>1</v>
      </c>
    </row>
    <row r="291" spans="3:26" ht="40.5" customHeight="1" x14ac:dyDescent="0.25"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7">
        <f>IF(D294=0,"",1)</f>
        <v>1</v>
      </c>
    </row>
    <row r="292" spans="3:26" x14ac:dyDescent="0.25">
      <c r="C292" s="1" t="str">
        <f ca="1">Junior_Boys!$G$5</f>
        <v>Junior Boys</v>
      </c>
      <c r="P292" s="107">
        <f>IF(D294=0,"",1)</f>
        <v>1</v>
      </c>
    </row>
    <row r="293" spans="3:26" x14ac:dyDescent="0.25">
      <c r="C293" s="106" t="s">
        <v>0</v>
      </c>
      <c r="D293" s="106" t="s">
        <v>1</v>
      </c>
      <c r="E293" s="106" t="s">
        <v>2</v>
      </c>
      <c r="F293" s="106"/>
      <c r="G293" s="106"/>
      <c r="H293" s="106"/>
      <c r="I293" s="106"/>
      <c r="J293" s="106"/>
      <c r="K293" s="106" t="s">
        <v>82</v>
      </c>
      <c r="L293" s="106"/>
      <c r="M293" s="106"/>
      <c r="N293" s="106"/>
      <c r="O293" s="1" t="s">
        <v>3</v>
      </c>
      <c r="P293" s="107">
        <f>IF(D294=0,"",1)</f>
        <v>1</v>
      </c>
    </row>
    <row r="294" spans="3:26" x14ac:dyDescent="0.25">
      <c r="C294" s="1">
        <f>Junior_Boys!$G$7</f>
        <v>1</v>
      </c>
      <c r="D294" s="107">
        <f>Junior_Boys!$H$7</f>
        <v>61</v>
      </c>
      <c r="E294" s="107" t="str">
        <f ca="1">Junior_Boys!$I$7</f>
        <v>Josh Blevins</v>
      </c>
      <c r="K294" s="107" t="str">
        <f ca="1">Junior_Boys!$O$7</f>
        <v>Northumberland</v>
      </c>
      <c r="O294" s="123">
        <f>Junior_Boys!$S$7</f>
        <v>14.56</v>
      </c>
      <c r="P294" s="107">
        <f>IF(D294=0,"",1)</f>
        <v>1</v>
      </c>
    </row>
    <row r="295" spans="3:26" x14ac:dyDescent="0.25">
      <c r="C295" s="1">
        <f>Junior_Boys!$G$8</f>
        <v>2</v>
      </c>
      <c r="D295" s="107">
        <f>Junior_Boys!$H$8</f>
        <v>65</v>
      </c>
      <c r="E295" s="107" t="str">
        <f ca="1">Junior_Boys!$I$8</f>
        <v>Zak Old</v>
      </c>
      <c r="K295" s="107" t="str">
        <f ca="1">Junior_Boys!$O$8</f>
        <v>Northumberland</v>
      </c>
      <c r="O295" s="123">
        <f>Junior_Boys!$S$8</f>
        <v>15.19</v>
      </c>
      <c r="P295" s="107">
        <f t="shared" ref="P295:P358" si="7">IF(D295=0,"",1)</f>
        <v>1</v>
      </c>
    </row>
    <row r="296" spans="3:26" x14ac:dyDescent="0.25">
      <c r="C296" s="1">
        <f>Junior_Boys!$G$9</f>
        <v>3</v>
      </c>
      <c r="D296" s="107">
        <f>Junior_Boys!$H$9</f>
        <v>69</v>
      </c>
      <c r="E296" s="107" t="str">
        <f ca="1">Junior_Boys!$I$9</f>
        <v>Oliver Douglass</v>
      </c>
      <c r="K296" s="107" t="str">
        <f ca="1">Junior_Boys!$O$9</f>
        <v>Northumberland</v>
      </c>
      <c r="O296" s="123">
        <f>Junior_Boys!$S$9</f>
        <v>15.24</v>
      </c>
      <c r="P296" s="107">
        <f t="shared" si="7"/>
        <v>1</v>
      </c>
    </row>
    <row r="297" spans="3:26" x14ac:dyDescent="0.25">
      <c r="C297" s="1">
        <f>Junior_Boys!$G$10</f>
        <v>4</v>
      </c>
      <c r="D297" s="107">
        <f>Junior_Boys!$H$10</f>
        <v>63</v>
      </c>
      <c r="E297" s="107" t="str">
        <f ca="1">Junior_Boys!$I$10</f>
        <v>William Collinson</v>
      </c>
      <c r="K297" s="107" t="str">
        <f ca="1">Junior_Boys!$O$10</f>
        <v>Northumberland</v>
      </c>
      <c r="O297" s="123">
        <f>Junior_Boys!$S$10</f>
        <v>15.28</v>
      </c>
      <c r="P297" s="107">
        <f t="shared" si="7"/>
        <v>1</v>
      </c>
    </row>
    <row r="298" spans="3:26" x14ac:dyDescent="0.25">
      <c r="C298" s="1">
        <f>Junior_Boys!$G$11</f>
        <v>5</v>
      </c>
      <c r="D298" s="107">
        <f>Junior_Boys!$H$11</f>
        <v>2</v>
      </c>
      <c r="E298" s="107" t="str">
        <f ca="1">Junior_Boys!$I$11</f>
        <v>Rohan Teasdale</v>
      </c>
      <c r="K298" s="107" t="str">
        <f ca="1">Junior_Boys!$O$11</f>
        <v>Cleveland</v>
      </c>
      <c r="O298" s="123">
        <f>Junior_Boys!$S$11</f>
        <v>15.32</v>
      </c>
      <c r="P298" s="107">
        <f t="shared" si="7"/>
        <v>1</v>
      </c>
    </row>
    <row r="299" spans="3:26" x14ac:dyDescent="0.25">
      <c r="C299" s="1">
        <f>Junior_Boys!$G$12</f>
        <v>6</v>
      </c>
      <c r="D299" s="107">
        <f>Junior_Boys!$H$12</f>
        <v>67</v>
      </c>
      <c r="E299" s="107" t="str">
        <f ca="1">Junior_Boys!$I$12</f>
        <v>Ryan Davies</v>
      </c>
      <c r="K299" s="107" t="str">
        <f ca="1">Junior_Boys!$O$12</f>
        <v>Northumberland</v>
      </c>
      <c r="O299" s="123">
        <f>Junior_Boys!$S$12</f>
        <v>15.42</v>
      </c>
      <c r="P299" s="107">
        <f t="shared" si="7"/>
        <v>1</v>
      </c>
    </row>
    <row r="300" spans="3:26" x14ac:dyDescent="0.25">
      <c r="C300" s="1">
        <f>Junior_Boys!$G$13</f>
        <v>7</v>
      </c>
      <c r="D300" s="107">
        <f>Junior_Boys!$H$13</f>
        <v>81</v>
      </c>
      <c r="E300" s="107" t="str">
        <f ca="1">Junior_Boys!$I$13</f>
        <v>Samuel Headley</v>
      </c>
      <c r="K300" s="107" t="str">
        <f ca="1">Junior_Boys!$O$13</f>
        <v>North Yorkshire</v>
      </c>
      <c r="O300" s="123">
        <f>Junior_Boys!$S$13</f>
        <v>15.47</v>
      </c>
      <c r="P300" s="107">
        <f t="shared" si="7"/>
        <v>1</v>
      </c>
    </row>
    <row r="301" spans="3:26" x14ac:dyDescent="0.25">
      <c r="C301" s="1">
        <f>Junior_Boys!$G$14</f>
        <v>8</v>
      </c>
      <c r="D301" s="107">
        <f>Junior_Boys!$H$14</f>
        <v>21</v>
      </c>
      <c r="E301" s="107" t="str">
        <f ca="1">Junior_Boys!$I$14</f>
        <v>James Bowen</v>
      </c>
      <c r="K301" s="107" t="str">
        <f ca="1">Junior_Boys!$O$14</f>
        <v>Cumbria</v>
      </c>
      <c r="O301" s="123">
        <f>Junior_Boys!$S$14</f>
        <v>15.49</v>
      </c>
      <c r="P301" s="107">
        <f t="shared" si="7"/>
        <v>1</v>
      </c>
    </row>
    <row r="302" spans="3:26" x14ac:dyDescent="0.25">
      <c r="C302" s="1">
        <f>Junior_Boys!$G$15</f>
        <v>9</v>
      </c>
      <c r="D302" s="107">
        <f>Junior_Boys!$H$15</f>
        <v>22</v>
      </c>
      <c r="E302" s="107" t="str">
        <f ca="1">Junior_Boys!$I$15</f>
        <v xml:space="preserve">Thomas Renwick </v>
      </c>
      <c r="K302" s="107" t="str">
        <f ca="1">Junior_Boys!$O$15</f>
        <v>Cumbria</v>
      </c>
      <c r="O302" s="123">
        <f>Junior_Boys!$S$15</f>
        <v>15.5</v>
      </c>
      <c r="P302" s="107">
        <f t="shared" si="7"/>
        <v>1</v>
      </c>
    </row>
    <row r="303" spans="3:26" x14ac:dyDescent="0.25">
      <c r="C303" s="1">
        <f>Junior_Boys!$G$16</f>
        <v>10</v>
      </c>
      <c r="D303" s="107">
        <f>Junior_Boys!$H$16</f>
        <v>1</v>
      </c>
      <c r="E303" s="107" t="str">
        <f ca="1">Junior_Boys!$I$16</f>
        <v>James Hughes</v>
      </c>
      <c r="K303" s="107" t="str">
        <f ca="1">Junior_Boys!$O$16</f>
        <v>Cleveland</v>
      </c>
      <c r="O303" s="123">
        <f>Junior_Boys!$S$16</f>
        <v>15.52</v>
      </c>
      <c r="P303" s="107">
        <f t="shared" si="7"/>
        <v>1</v>
      </c>
    </row>
    <row r="304" spans="3:26" x14ac:dyDescent="0.25">
      <c r="C304" s="1">
        <f>Junior_Boys!$G$17</f>
        <v>11</v>
      </c>
      <c r="D304" s="107">
        <f>Junior_Boys!$H$17</f>
        <v>23</v>
      </c>
      <c r="E304" s="107" t="str">
        <f ca="1">Junior_Boys!$I$17</f>
        <v>Harry Bowen</v>
      </c>
      <c r="K304" s="107" t="str">
        <f ca="1">Junior_Boys!$O$17</f>
        <v>Cumbria</v>
      </c>
      <c r="O304" s="123">
        <f>Junior_Boys!$S$17</f>
        <v>15.53</v>
      </c>
      <c r="P304" s="107">
        <f t="shared" si="7"/>
        <v>1</v>
      </c>
    </row>
    <row r="305" spans="3:16" x14ac:dyDescent="0.25">
      <c r="C305" s="1">
        <f>Junior_Boys!$G$18</f>
        <v>12</v>
      </c>
      <c r="D305" s="107">
        <f>Junior_Boys!$H$18</f>
        <v>71</v>
      </c>
      <c r="E305" s="107" t="str">
        <f ca="1">Junior_Boys!$I$18</f>
        <v>Marcus Laws</v>
      </c>
      <c r="K305" s="107" t="str">
        <f ca="1">Junior_Boys!$O$18</f>
        <v>Northumberland</v>
      </c>
      <c r="O305" s="123">
        <f>Junior_Boys!$S$18</f>
        <v>15.54</v>
      </c>
      <c r="P305" s="107">
        <f t="shared" si="7"/>
        <v>1</v>
      </c>
    </row>
    <row r="306" spans="3:16" x14ac:dyDescent="0.25">
      <c r="C306" s="1">
        <f>Junior_Boys!$G$19</f>
        <v>13</v>
      </c>
      <c r="D306" s="107">
        <f>Junior_Boys!$H$19</f>
        <v>31</v>
      </c>
      <c r="E306" s="107" t="str">
        <f ca="1">Junior_Boys!$I$19</f>
        <v>Danny Welch</v>
      </c>
      <c r="K306" s="107" t="str">
        <f ca="1">Junior_Boys!$O$19</f>
        <v>Cumbria</v>
      </c>
      <c r="O306" s="123">
        <f>Junior_Boys!$S$19</f>
        <v>15.55</v>
      </c>
      <c r="P306" s="107">
        <f t="shared" si="7"/>
        <v>1</v>
      </c>
    </row>
    <row r="307" spans="3:16" x14ac:dyDescent="0.25">
      <c r="C307" s="1">
        <f>Junior_Boys!$G$20</f>
        <v>14</v>
      </c>
      <c r="D307" s="107">
        <f>Junior_Boys!$H$20</f>
        <v>29</v>
      </c>
      <c r="E307" s="107" t="str">
        <f ca="1">Junior_Boys!$I$20</f>
        <v>Kai Hatcher</v>
      </c>
      <c r="K307" s="107" t="str">
        <f ca="1">Junior_Boys!$O$20</f>
        <v>Cumbria</v>
      </c>
      <c r="O307" s="123">
        <f>Junior_Boys!$S$20</f>
        <v>15.57</v>
      </c>
      <c r="P307" s="107">
        <f t="shared" si="7"/>
        <v>1</v>
      </c>
    </row>
    <row r="308" spans="3:16" x14ac:dyDescent="0.25">
      <c r="C308" s="1">
        <f>Junior_Boys!$G$21</f>
        <v>15</v>
      </c>
      <c r="D308" s="107">
        <f>Junior_Boys!$H$21</f>
        <v>43</v>
      </c>
      <c r="E308" s="107" t="str">
        <f ca="1">Junior_Boys!$I$21</f>
        <v>Dillon Revell</v>
      </c>
      <c r="K308" s="107" t="str">
        <f ca="1">Junior_Boys!$O$21</f>
        <v>Durham</v>
      </c>
      <c r="O308" s="123">
        <f>Junior_Boys!$S$21</f>
        <v>15.58</v>
      </c>
      <c r="P308" s="107">
        <f t="shared" si="7"/>
        <v>1</v>
      </c>
    </row>
    <row r="309" spans="3:16" x14ac:dyDescent="0.25">
      <c r="C309" s="1">
        <f>Junior_Boys!$G$22</f>
        <v>16</v>
      </c>
      <c r="D309" s="107">
        <f>Junior_Boys!$H$22</f>
        <v>83</v>
      </c>
      <c r="E309" s="107" t="str">
        <f ca="1">Junior_Boys!$I$22</f>
        <v>Archie Bordewich</v>
      </c>
      <c r="K309" s="107" t="str">
        <f ca="1">Junior_Boys!$O$22</f>
        <v>North Yorkshire</v>
      </c>
      <c r="O309" s="123">
        <f>Junior_Boys!$S$22</f>
        <v>16.07</v>
      </c>
      <c r="P309" s="107">
        <f t="shared" si="7"/>
        <v>1</v>
      </c>
    </row>
    <row r="310" spans="3:16" x14ac:dyDescent="0.25">
      <c r="C310" s="1">
        <f>Junior_Boys!$G$23</f>
        <v>17</v>
      </c>
      <c r="D310" s="107">
        <f>Junior_Boys!$H$23</f>
        <v>62</v>
      </c>
      <c r="E310" s="107" t="str">
        <f ca="1">Junior_Boys!$I$23</f>
        <v>Tom Slane</v>
      </c>
      <c r="K310" s="107" t="str">
        <f ca="1">Junior_Boys!$O$23</f>
        <v>Northumberland</v>
      </c>
      <c r="O310" s="123">
        <f>Junior_Boys!$S$23</f>
        <v>16.09</v>
      </c>
      <c r="P310" s="107">
        <f t="shared" si="7"/>
        <v>1</v>
      </c>
    </row>
    <row r="311" spans="3:16" x14ac:dyDescent="0.25">
      <c r="C311" s="1">
        <f>Junior_Boys!$G$24</f>
        <v>18</v>
      </c>
      <c r="D311" s="107">
        <f>Junior_Boys!$H$24</f>
        <v>3</v>
      </c>
      <c r="E311" s="107" t="str">
        <f ca="1">Junior_Boys!$I$24</f>
        <v>Max Butler</v>
      </c>
      <c r="K311" s="107" t="str">
        <f ca="1">Junior_Boys!$O$24</f>
        <v>Cleveland</v>
      </c>
      <c r="O311" s="123">
        <f>Junior_Boys!$S$24</f>
        <v>16.100000000000001</v>
      </c>
      <c r="P311" s="107">
        <f t="shared" si="7"/>
        <v>1</v>
      </c>
    </row>
    <row r="312" spans="3:16" x14ac:dyDescent="0.25">
      <c r="C312" s="1">
        <f>Junior_Boys!$G$25</f>
        <v>19</v>
      </c>
      <c r="D312" s="107">
        <f>Junior_Boys!$H$25</f>
        <v>54</v>
      </c>
      <c r="E312" s="107" t="str">
        <f ca="1">Junior_Boys!$I$25</f>
        <v>Daniel Laidler</v>
      </c>
      <c r="K312" s="107" t="str">
        <f ca="1">Junior_Boys!$O$25</f>
        <v>Durham</v>
      </c>
      <c r="O312" s="123">
        <f>Junior_Boys!$S$25</f>
        <v>16.12</v>
      </c>
      <c r="P312" s="107">
        <f t="shared" si="7"/>
        <v>1</v>
      </c>
    </row>
    <row r="313" spans="3:16" x14ac:dyDescent="0.25">
      <c r="C313" s="1">
        <f>Junior_Boys!$G$26</f>
        <v>20</v>
      </c>
      <c r="D313" s="107">
        <f>Junior_Boys!$H$26</f>
        <v>88</v>
      </c>
      <c r="E313" s="107" t="str">
        <f ca="1">Junior_Boys!$I$26</f>
        <v>Lucas Stabler</v>
      </c>
      <c r="K313" s="107" t="str">
        <f ca="1">Junior_Boys!$O$26</f>
        <v>North Yorkshire</v>
      </c>
      <c r="O313" s="123">
        <f>Junior_Boys!$S$26</f>
        <v>16.149999999999999</v>
      </c>
      <c r="P313" s="107">
        <f t="shared" si="7"/>
        <v>1</v>
      </c>
    </row>
    <row r="314" spans="3:16" x14ac:dyDescent="0.25">
      <c r="C314" s="1">
        <f>Junior_Boys!$G$27</f>
        <v>21</v>
      </c>
      <c r="D314" s="107">
        <f>Junior_Boys!$H$27</f>
        <v>68</v>
      </c>
      <c r="E314" s="107" t="str">
        <f ca="1">Junior_Boys!$I$27</f>
        <v>Samuel Tate</v>
      </c>
      <c r="K314" s="107" t="str">
        <f ca="1">Junior_Boys!$O$27</f>
        <v>Northumberland</v>
      </c>
      <c r="O314" s="123">
        <f>Junior_Boys!$S$27</f>
        <v>16.190000000000001</v>
      </c>
      <c r="P314" s="107">
        <f t="shared" si="7"/>
        <v>1</v>
      </c>
    </row>
    <row r="315" spans="3:16" x14ac:dyDescent="0.25">
      <c r="C315" s="1">
        <f>Junior_Boys!$G$28</f>
        <v>22</v>
      </c>
      <c r="D315" s="107">
        <f>Junior_Boys!$H$28</f>
        <v>87</v>
      </c>
      <c r="E315" s="107" t="str">
        <f ca="1">Junior_Boys!$I$28</f>
        <v>Edward Hanley</v>
      </c>
      <c r="K315" s="107" t="str">
        <f ca="1">Junior_Boys!$O$28</f>
        <v>North Yorkshire</v>
      </c>
      <c r="O315" s="123">
        <f>Junior_Boys!$S$28</f>
        <v>16.2</v>
      </c>
      <c r="P315" s="107">
        <f t="shared" si="7"/>
        <v>1</v>
      </c>
    </row>
    <row r="316" spans="3:16" x14ac:dyDescent="0.25">
      <c r="C316" s="1">
        <f>Junior_Boys!$G$29</f>
        <v>23</v>
      </c>
      <c r="D316" s="107">
        <f>Junior_Boys!$H$29</f>
        <v>27</v>
      </c>
      <c r="E316" s="107" t="str">
        <f ca="1">Junior_Boys!$I$29</f>
        <v>Ben Greenep</v>
      </c>
      <c r="K316" s="107" t="str">
        <f ca="1">Junior_Boys!$O$29</f>
        <v>Cumbria</v>
      </c>
      <c r="O316" s="123">
        <f>Junior_Boys!$S$29</f>
        <v>16.239999999999998</v>
      </c>
      <c r="P316" s="107">
        <f t="shared" si="7"/>
        <v>1</v>
      </c>
    </row>
    <row r="317" spans="3:16" x14ac:dyDescent="0.25">
      <c r="C317" s="1">
        <f>Junior_Boys!$G$30</f>
        <v>24</v>
      </c>
      <c r="D317" s="107">
        <f>Junior_Boys!$H$30</f>
        <v>89</v>
      </c>
      <c r="E317" s="107" t="str">
        <f ca="1">Junior_Boys!$I$30</f>
        <v>Luca Mastrolonardo</v>
      </c>
      <c r="K317" s="107" t="str">
        <f ca="1">Junior_Boys!$O$30</f>
        <v>North Yorkshire</v>
      </c>
      <c r="O317" s="123">
        <f>Junior_Boys!$S$30</f>
        <v>16.27</v>
      </c>
      <c r="P317" s="107">
        <f t="shared" si="7"/>
        <v>1</v>
      </c>
    </row>
    <row r="318" spans="3:16" x14ac:dyDescent="0.25">
      <c r="C318" s="1">
        <f>Junior_Boys!$G$31</f>
        <v>25</v>
      </c>
      <c r="D318" s="107">
        <f>Junior_Boys!$H$31</f>
        <v>72</v>
      </c>
      <c r="E318" s="107" t="str">
        <f ca="1">Junior_Boys!$I$31</f>
        <v>Joe Dixon</v>
      </c>
      <c r="K318" s="107" t="str">
        <f ca="1">Junior_Boys!$O$31</f>
        <v>Northumberland</v>
      </c>
      <c r="O318" s="123">
        <f>Junior_Boys!$S$31</f>
        <v>16.32</v>
      </c>
      <c r="P318" s="107">
        <f t="shared" si="7"/>
        <v>1</v>
      </c>
    </row>
    <row r="319" spans="3:16" x14ac:dyDescent="0.25">
      <c r="C319" s="1">
        <f>Junior_Boys!$G$32</f>
        <v>26</v>
      </c>
      <c r="D319" s="107">
        <f>Junior_Boys!$H$32</f>
        <v>92</v>
      </c>
      <c r="E319" s="107" t="str">
        <f ca="1">Junior_Boys!$I$32</f>
        <v>Donnabhan Rudden</v>
      </c>
      <c r="K319" s="107" t="str">
        <f ca="1">Junior_Boys!$O$32</f>
        <v>North Yorkshire</v>
      </c>
      <c r="O319" s="123">
        <f>Junior_Boys!$S$32</f>
        <v>16.34</v>
      </c>
      <c r="P319" s="107">
        <f t="shared" si="7"/>
        <v>1</v>
      </c>
    </row>
    <row r="320" spans="3:16" x14ac:dyDescent="0.25">
      <c r="C320" s="1">
        <f>Junior_Boys!$G$33</f>
        <v>27</v>
      </c>
      <c r="D320" s="107">
        <f>Junior_Boys!$H$33</f>
        <v>86</v>
      </c>
      <c r="E320" s="107" t="str">
        <f ca="1">Junior_Boys!$I$33</f>
        <v>Joshua Hammett</v>
      </c>
      <c r="K320" s="107" t="str">
        <f ca="1">Junior_Boys!$O$33</f>
        <v>North Yorkshire</v>
      </c>
      <c r="O320" s="123">
        <f>Junior_Boys!$S$33</f>
        <v>16.350000000000001</v>
      </c>
      <c r="P320" s="107">
        <f t="shared" si="7"/>
        <v>1</v>
      </c>
    </row>
    <row r="321" spans="3:16" x14ac:dyDescent="0.25">
      <c r="C321" s="1">
        <f>Junior_Boys!$G$34</f>
        <v>28</v>
      </c>
      <c r="D321" s="107">
        <f>Junior_Boys!$H$34</f>
        <v>73</v>
      </c>
      <c r="E321" s="107" t="str">
        <f ca="1">Junior_Boys!$I$34</f>
        <v>Matthew Walton</v>
      </c>
      <c r="K321" s="107" t="str">
        <f ca="1">Junior_Boys!$O$34</f>
        <v>Northumberland</v>
      </c>
      <c r="O321" s="123">
        <f>Junior_Boys!$S$34</f>
        <v>16.38</v>
      </c>
      <c r="P321" s="107">
        <f t="shared" si="7"/>
        <v>1</v>
      </c>
    </row>
    <row r="322" spans="3:16" x14ac:dyDescent="0.25">
      <c r="C322" s="1">
        <f>Junior_Boys!$G$35</f>
        <v>29</v>
      </c>
      <c r="D322" s="107">
        <f>Junior_Boys!$H$35</f>
        <v>55</v>
      </c>
      <c r="E322" s="107" t="str">
        <f ca="1">Junior_Boys!$I$35</f>
        <v>Will Seager Rooke</v>
      </c>
      <c r="K322" s="107" t="str">
        <f ca="1">Junior_Boys!$O$35</f>
        <v>Durham</v>
      </c>
      <c r="O322" s="123">
        <f>Junior_Boys!$S$35</f>
        <v>16.399999999999999</v>
      </c>
      <c r="P322" s="107">
        <f t="shared" si="7"/>
        <v>1</v>
      </c>
    </row>
    <row r="323" spans="3:16" x14ac:dyDescent="0.25">
      <c r="C323" s="1">
        <f>Junior_Boys!$G$36</f>
        <v>30</v>
      </c>
      <c r="D323" s="107">
        <f>Junior_Boys!$H$36</f>
        <v>42</v>
      </c>
      <c r="E323" s="107" t="str">
        <f ca="1">Junior_Boys!$I$36</f>
        <v>Brandon Pye</v>
      </c>
      <c r="K323" s="107" t="str">
        <f ca="1">Junior_Boys!$O$36</f>
        <v>Durham</v>
      </c>
      <c r="O323" s="123">
        <f>Junior_Boys!$S$36</f>
        <v>16.399999999999999</v>
      </c>
      <c r="P323" s="107">
        <f t="shared" si="7"/>
        <v>1</v>
      </c>
    </row>
    <row r="324" spans="3:16" x14ac:dyDescent="0.25">
      <c r="C324" s="1">
        <f>Junior_Boys!$G$37</f>
        <v>31</v>
      </c>
      <c r="D324" s="107">
        <f>Junior_Boys!$H$37</f>
        <v>70</v>
      </c>
      <c r="E324" s="107" t="str">
        <f ca="1">Junior_Boys!$I$37</f>
        <v>Ethan Bond</v>
      </c>
      <c r="K324" s="107" t="str">
        <f ca="1">Junior_Boys!$O$37</f>
        <v>Northumberland</v>
      </c>
      <c r="O324" s="123">
        <f>Junior_Boys!$S$37</f>
        <v>16.420000000000002</v>
      </c>
      <c r="P324" s="107">
        <f t="shared" si="7"/>
        <v>1</v>
      </c>
    </row>
    <row r="325" spans="3:16" x14ac:dyDescent="0.25">
      <c r="C325" s="1">
        <f>Junior_Boys!$G$38</f>
        <v>32</v>
      </c>
      <c r="D325" s="107">
        <f>Junior_Boys!$H$38</f>
        <v>47</v>
      </c>
      <c r="E325" s="107" t="str">
        <f ca="1">Junior_Boys!$I$38</f>
        <v>Sam Rhodes-Dauber</v>
      </c>
      <c r="K325" s="107" t="str">
        <f ca="1">Junior_Boys!$O$38</f>
        <v>Durham</v>
      </c>
      <c r="O325" s="123">
        <f>Junior_Boys!$S$38</f>
        <v>16.43</v>
      </c>
      <c r="P325" s="107">
        <f t="shared" si="7"/>
        <v>1</v>
      </c>
    </row>
    <row r="326" spans="3:16" x14ac:dyDescent="0.25">
      <c r="C326" s="1">
        <f>Junior_Boys!$G$39</f>
        <v>33</v>
      </c>
      <c r="D326" s="107">
        <f>Junior_Boys!$H$39</f>
        <v>25</v>
      </c>
      <c r="E326" s="107" t="str">
        <f ca="1">Junior_Boys!$I$39</f>
        <v>Henry Hunter</v>
      </c>
      <c r="K326" s="107" t="str">
        <f ca="1">Junior_Boys!$O$39</f>
        <v>Cumbria</v>
      </c>
      <c r="O326" s="123">
        <f>Junior_Boys!$S$39</f>
        <v>16.440000000000001</v>
      </c>
      <c r="P326" s="107">
        <f t="shared" si="7"/>
        <v>1</v>
      </c>
    </row>
    <row r="327" spans="3:16" x14ac:dyDescent="0.25">
      <c r="C327" s="1">
        <f>Junior_Boys!$G$40</f>
        <v>34</v>
      </c>
      <c r="D327" s="107">
        <f>Junior_Boys!$H$40</f>
        <v>40</v>
      </c>
      <c r="E327" s="107" t="str">
        <f ca="1">Junior_Boys!$I$40</f>
        <v>Jack Collett</v>
      </c>
      <c r="K327" s="107" t="str">
        <f ca="1">Junior_Boys!$O$40</f>
        <v>Cumbria</v>
      </c>
      <c r="O327" s="123">
        <f>Junior_Boys!$S$40</f>
        <v>16.45</v>
      </c>
      <c r="P327" s="107">
        <f t="shared" si="7"/>
        <v>1</v>
      </c>
    </row>
    <row r="328" spans="3:16" x14ac:dyDescent="0.25">
      <c r="C328" s="1">
        <f>Junior_Boys!$G$41</f>
        <v>35</v>
      </c>
      <c r="D328" s="107">
        <f>Junior_Boys!$H$41</f>
        <v>45</v>
      </c>
      <c r="E328" s="107" t="str">
        <f ca="1">Junior_Boys!$I$41</f>
        <v>Theo Barron</v>
      </c>
      <c r="K328" s="107" t="str">
        <f ca="1">Junior_Boys!$O$41</f>
        <v>Durham</v>
      </c>
      <c r="O328" s="123">
        <f>Junior_Boys!$S$41</f>
        <v>16.489999999999998</v>
      </c>
      <c r="P328" s="107">
        <f t="shared" si="7"/>
        <v>1</v>
      </c>
    </row>
    <row r="329" spans="3:16" x14ac:dyDescent="0.25">
      <c r="C329" s="1">
        <f>Junior_Boys!$G$42</f>
        <v>36</v>
      </c>
      <c r="D329" s="107">
        <f>Junior_Boys!$H$42</f>
        <v>95</v>
      </c>
      <c r="E329" s="107" t="str">
        <f ca="1">Junior_Boys!$I$42</f>
        <v>Joe Reeve</v>
      </c>
      <c r="K329" s="107" t="str">
        <f ca="1">Junior_Boys!$O$42</f>
        <v>North Yorkshire</v>
      </c>
      <c r="O329" s="123">
        <f>Junior_Boys!$S$42</f>
        <v>16.5</v>
      </c>
      <c r="P329" s="107">
        <f t="shared" si="7"/>
        <v>1</v>
      </c>
    </row>
    <row r="330" spans="3:16" x14ac:dyDescent="0.25">
      <c r="C330" s="1">
        <f>Junior_Boys!$G$43</f>
        <v>37</v>
      </c>
      <c r="D330" s="107">
        <f>Junior_Boys!$H$43</f>
        <v>90</v>
      </c>
      <c r="E330" s="107" t="str">
        <f ca="1">Junior_Boys!$I$43</f>
        <v>Tom O’Mahoney</v>
      </c>
      <c r="K330" s="107" t="str">
        <f ca="1">Junior_Boys!$O$43</f>
        <v>North Yorkshire</v>
      </c>
      <c r="O330" s="123">
        <f>Junior_Boys!$S$43</f>
        <v>16.52</v>
      </c>
      <c r="P330" s="107">
        <f t="shared" si="7"/>
        <v>1</v>
      </c>
    </row>
    <row r="331" spans="3:16" x14ac:dyDescent="0.25">
      <c r="C331" s="1">
        <f>Junior_Boys!$G$44</f>
        <v>38</v>
      </c>
      <c r="D331" s="107">
        <f>Junior_Boys!$H$44</f>
        <v>26</v>
      </c>
      <c r="E331" s="107" t="str">
        <f ca="1">Junior_Boys!$I$44</f>
        <v>James Dickson</v>
      </c>
      <c r="K331" s="107" t="str">
        <f ca="1">Junior_Boys!$O$44</f>
        <v>Cumbria</v>
      </c>
      <c r="O331" s="123">
        <f>Junior_Boys!$S$44</f>
        <v>16.53</v>
      </c>
      <c r="P331" s="107">
        <f t="shared" si="7"/>
        <v>1</v>
      </c>
    </row>
    <row r="332" spans="3:16" x14ac:dyDescent="0.25">
      <c r="C332" s="1">
        <f>Junior_Boys!$G$45</f>
        <v>39</v>
      </c>
      <c r="D332" s="107">
        <f>Junior_Boys!$H$45</f>
        <v>44</v>
      </c>
      <c r="E332" s="107" t="str">
        <f ca="1">Junior_Boys!$I$45</f>
        <v>Daniel Richardson</v>
      </c>
      <c r="K332" s="107" t="str">
        <f ca="1">Junior_Boys!$O$45</f>
        <v>Durham</v>
      </c>
      <c r="O332" s="123">
        <f>Junior_Boys!$S$45</f>
        <v>16.55</v>
      </c>
      <c r="P332" s="107">
        <f t="shared" si="7"/>
        <v>1</v>
      </c>
    </row>
    <row r="333" spans="3:16" x14ac:dyDescent="0.25">
      <c r="C333" s="1">
        <f>Junior_Boys!$G$46</f>
        <v>40</v>
      </c>
      <c r="D333" s="107">
        <f>Junior_Boys!$H$46</f>
        <v>35</v>
      </c>
      <c r="E333" s="107" t="str">
        <f ca="1">Junior_Boys!$I$46</f>
        <v>Finley Corkill</v>
      </c>
      <c r="K333" s="107" t="str">
        <f ca="1">Junior_Boys!$O$46</f>
        <v>Cumbria</v>
      </c>
      <c r="O333" s="123">
        <f>Junior_Boys!$S$46</f>
        <v>16.559999999999999</v>
      </c>
      <c r="P333" s="107">
        <f t="shared" si="7"/>
        <v>1</v>
      </c>
    </row>
    <row r="334" spans="3:16" x14ac:dyDescent="0.25">
      <c r="C334" s="1">
        <f>Junior_Boys!$G$47</f>
        <v>41</v>
      </c>
      <c r="D334" s="107">
        <f>Junior_Boys!$H$47</f>
        <v>82</v>
      </c>
      <c r="E334" s="107" t="str">
        <f ca="1">Junior_Boys!$I$47</f>
        <v>Oska Stringer</v>
      </c>
      <c r="K334" s="107" t="str">
        <f ca="1">Junior_Boys!$O$47</f>
        <v>North Yorkshire</v>
      </c>
      <c r="O334" s="123">
        <f>Junior_Boys!$S$47</f>
        <v>16.59</v>
      </c>
      <c r="P334" s="107">
        <f t="shared" si="7"/>
        <v>1</v>
      </c>
    </row>
    <row r="335" spans="3:16" x14ac:dyDescent="0.25">
      <c r="C335" s="1">
        <f>Junior_Boys!$G$48</f>
        <v>42</v>
      </c>
      <c r="D335" s="107">
        <f>Junior_Boys!$H$48</f>
        <v>75</v>
      </c>
      <c r="E335" s="107" t="str">
        <f ca="1">Junior_Boys!$I$48</f>
        <v>Leo Kirsopp</v>
      </c>
      <c r="K335" s="107" t="str">
        <f ca="1">Junior_Boys!$O$48</f>
        <v>Northumberland</v>
      </c>
      <c r="O335" s="123">
        <f>Junior_Boys!$S$48</f>
        <v>17</v>
      </c>
      <c r="P335" s="107">
        <f t="shared" si="7"/>
        <v>1</v>
      </c>
    </row>
    <row r="336" spans="3:16" x14ac:dyDescent="0.25">
      <c r="C336" s="1">
        <f>Junior_Boys!$G$49</f>
        <v>43</v>
      </c>
      <c r="D336" s="107">
        <f>Junior_Boys!$H$49</f>
        <v>59</v>
      </c>
      <c r="E336" s="107" t="str">
        <f ca="1">Junior_Boys!$I$49</f>
        <v>Sam Terry</v>
      </c>
      <c r="K336" s="107" t="str">
        <f ca="1">Junior_Boys!$O$49</f>
        <v>Durham</v>
      </c>
      <c r="O336" s="123">
        <f>Junior_Boys!$S$49</f>
        <v>17.010000000000002</v>
      </c>
      <c r="P336" s="107">
        <f t="shared" si="7"/>
        <v>1</v>
      </c>
    </row>
    <row r="337" spans="3:16" x14ac:dyDescent="0.25">
      <c r="C337" s="1">
        <f>Junior_Boys!$G$50</f>
        <v>44</v>
      </c>
      <c r="D337" s="107">
        <f>Junior_Boys!$H$50</f>
        <v>93</v>
      </c>
      <c r="E337" s="107" t="str">
        <f ca="1">Junior_Boys!$I$50</f>
        <v>isaac Henson</v>
      </c>
      <c r="K337" s="107" t="str">
        <f ca="1">Junior_Boys!$O$50</f>
        <v>North Yorkshire</v>
      </c>
      <c r="O337" s="123">
        <f>Junior_Boys!$S$50</f>
        <v>17.059999999999999</v>
      </c>
      <c r="P337" s="107">
        <f t="shared" si="7"/>
        <v>1</v>
      </c>
    </row>
    <row r="338" spans="3:16" x14ac:dyDescent="0.25">
      <c r="C338" s="1">
        <f>Junior_Boys!$G$51</f>
        <v>45</v>
      </c>
      <c r="D338" s="107">
        <f>Junior_Boys!$H$51</f>
        <v>6</v>
      </c>
      <c r="E338" s="107" t="str">
        <f ca="1">Junior_Boys!$I$51</f>
        <v>Adam Tilling</v>
      </c>
      <c r="K338" s="107" t="str">
        <f ca="1">Junior_Boys!$O$51</f>
        <v>Cleveland</v>
      </c>
      <c r="O338" s="123">
        <f>Junior_Boys!$S$51</f>
        <v>17.079999999999998</v>
      </c>
      <c r="P338" s="107">
        <f t="shared" si="7"/>
        <v>1</v>
      </c>
    </row>
    <row r="339" spans="3:16" x14ac:dyDescent="0.25">
      <c r="C339" s="1">
        <f>Junior_Boys!$G$52</f>
        <v>46</v>
      </c>
      <c r="D339" s="107">
        <f>Junior_Boys!$H$52</f>
        <v>4</v>
      </c>
      <c r="E339" s="107" t="str">
        <f ca="1">Junior_Boys!$I$52</f>
        <v>Ben Hodgson</v>
      </c>
      <c r="K339" s="107" t="str">
        <f ca="1">Junior_Boys!$O$52</f>
        <v>Cleveland</v>
      </c>
      <c r="O339" s="123">
        <f>Junior_Boys!$S$52</f>
        <v>17.100000000000001</v>
      </c>
      <c r="P339" s="107">
        <f t="shared" si="7"/>
        <v>1</v>
      </c>
    </row>
    <row r="340" spans="3:16" x14ac:dyDescent="0.25">
      <c r="C340" s="1">
        <f>Junior_Boys!$G$53</f>
        <v>47</v>
      </c>
      <c r="D340" s="107">
        <f>Junior_Boys!$H$53</f>
        <v>48</v>
      </c>
      <c r="E340" s="107" t="str">
        <f ca="1">Junior_Boys!$I$53</f>
        <v>Noah Glavnille</v>
      </c>
      <c r="K340" s="107" t="str">
        <f ca="1">Junior_Boys!$O$53</f>
        <v>Durham</v>
      </c>
      <c r="O340" s="123">
        <f>Junior_Boys!$S$53</f>
        <v>17.11</v>
      </c>
      <c r="P340" s="107">
        <f t="shared" si="7"/>
        <v>1</v>
      </c>
    </row>
    <row r="341" spans="3:16" x14ac:dyDescent="0.25">
      <c r="C341" s="1">
        <f>Junior_Boys!$G$54</f>
        <v>48</v>
      </c>
      <c r="D341" s="107">
        <f>Junior_Boys!$H$54</f>
        <v>46</v>
      </c>
      <c r="E341" s="107" t="str">
        <f ca="1">Junior_Boys!$I$54</f>
        <v>Scott Thompson</v>
      </c>
      <c r="K341" s="107" t="str">
        <f ca="1">Junior_Boys!$O$54</f>
        <v>Durham</v>
      </c>
      <c r="O341" s="123">
        <f>Junior_Boys!$S$54</f>
        <v>17.11</v>
      </c>
      <c r="P341" s="107">
        <f t="shared" si="7"/>
        <v>1</v>
      </c>
    </row>
    <row r="342" spans="3:16" x14ac:dyDescent="0.25">
      <c r="C342" s="1">
        <f>Junior_Boys!$G$55</f>
        <v>49</v>
      </c>
      <c r="D342" s="107">
        <f>Junior_Boys!$H$55</f>
        <v>9</v>
      </c>
      <c r="E342" s="107" t="str">
        <f ca="1">Junior_Boys!$I$55</f>
        <v>Jeremy Vigousky</v>
      </c>
      <c r="K342" s="107" t="str">
        <f ca="1">Junior_Boys!$O$55</f>
        <v>Cleveland</v>
      </c>
      <c r="O342" s="123">
        <f>Junior_Boys!$S$55</f>
        <v>17.12</v>
      </c>
      <c r="P342" s="107">
        <f t="shared" si="7"/>
        <v>1</v>
      </c>
    </row>
    <row r="343" spans="3:16" x14ac:dyDescent="0.25">
      <c r="C343" s="1">
        <f>Junior_Boys!$G$56</f>
        <v>50</v>
      </c>
      <c r="D343" s="107">
        <f>Junior_Boys!$H$56</f>
        <v>30</v>
      </c>
      <c r="E343" s="107" t="str">
        <f ca="1">Junior_Boys!$I$56</f>
        <v>Oliver Willetts</v>
      </c>
      <c r="K343" s="107" t="str">
        <f ca="1">Junior_Boys!$O$56</f>
        <v>Cumbria</v>
      </c>
      <c r="O343" s="123">
        <f>Junior_Boys!$S$56</f>
        <v>17.14</v>
      </c>
      <c r="P343" s="107">
        <f t="shared" si="7"/>
        <v>1</v>
      </c>
    </row>
    <row r="344" spans="3:16" x14ac:dyDescent="0.25">
      <c r="C344" s="1">
        <f>Junior_Boys!$G$57</f>
        <v>51</v>
      </c>
      <c r="D344" s="107">
        <f>Junior_Boys!$H$57</f>
        <v>32</v>
      </c>
      <c r="E344" s="107" t="str">
        <f ca="1">Junior_Boys!$I$57</f>
        <v>Baxter Oliver</v>
      </c>
      <c r="K344" s="107" t="str">
        <f ca="1">Junior_Boys!$O$57</f>
        <v>Cumbria</v>
      </c>
      <c r="O344" s="123">
        <f>Junior_Boys!$S$57</f>
        <v>17.149999999999999</v>
      </c>
      <c r="P344" s="107">
        <f t="shared" si="7"/>
        <v>1</v>
      </c>
    </row>
    <row r="345" spans="3:16" x14ac:dyDescent="0.25">
      <c r="C345" s="1">
        <f>Junior_Boys!$G$58</f>
        <v>52</v>
      </c>
      <c r="D345" s="107">
        <f>Junior_Boys!$H$58</f>
        <v>76</v>
      </c>
      <c r="E345" s="107" t="str">
        <f ca="1">Junior_Boys!$I$58</f>
        <v>Ralph Robson</v>
      </c>
      <c r="K345" s="107" t="str">
        <f ca="1">Junior_Boys!$O$58</f>
        <v>Northumberland</v>
      </c>
      <c r="O345" s="123">
        <f>Junior_Boys!$S$58</f>
        <v>17.16</v>
      </c>
      <c r="P345" s="107">
        <f t="shared" si="7"/>
        <v>1</v>
      </c>
    </row>
    <row r="346" spans="3:16" x14ac:dyDescent="0.25">
      <c r="C346" s="1">
        <f>Junior_Boys!$G$59</f>
        <v>53</v>
      </c>
      <c r="D346" s="107">
        <f>Junior_Boys!$H$59</f>
        <v>96</v>
      </c>
      <c r="E346" s="107" t="str">
        <f ca="1">Junior_Boys!$I$59</f>
        <v>Archie Gray</v>
      </c>
      <c r="K346" s="107" t="str">
        <f ca="1">Junior_Boys!$O$59</f>
        <v>North Yorkshire</v>
      </c>
      <c r="O346" s="123">
        <f>Junior_Boys!$S$59</f>
        <v>17.18</v>
      </c>
      <c r="P346" s="107">
        <f t="shared" si="7"/>
        <v>1</v>
      </c>
    </row>
    <row r="347" spans="3:16" x14ac:dyDescent="0.25">
      <c r="C347" s="1">
        <f>Junior_Boys!$G$60</f>
        <v>54</v>
      </c>
      <c r="D347" s="107">
        <f>Junior_Boys!$H$60</f>
        <v>36</v>
      </c>
      <c r="E347" s="107" t="str">
        <f ca="1">Junior_Boys!$I$60</f>
        <v>Harry Ewbank</v>
      </c>
      <c r="K347" s="107" t="str">
        <f ca="1">Junior_Boys!$O$60</f>
        <v>Cumbria</v>
      </c>
      <c r="O347" s="123">
        <f>Junior_Boys!$S$60</f>
        <v>17.190000000000001</v>
      </c>
      <c r="P347" s="107">
        <f t="shared" si="7"/>
        <v>1</v>
      </c>
    </row>
    <row r="348" spans="3:16" x14ac:dyDescent="0.25">
      <c r="C348" s="1">
        <f>Junior_Boys!$G$61</f>
        <v>55</v>
      </c>
      <c r="D348" s="107">
        <f>Junior_Boys!$H$61</f>
        <v>74</v>
      </c>
      <c r="E348" s="107" t="str">
        <f ca="1">Junior_Boys!$I$61</f>
        <v>Max Murray-John</v>
      </c>
      <c r="K348" s="107" t="str">
        <f ca="1">Junior_Boys!$O$61</f>
        <v>Northumberland</v>
      </c>
      <c r="O348" s="123">
        <f>Junior_Boys!$S$61</f>
        <v>17.2</v>
      </c>
      <c r="P348" s="107">
        <f t="shared" si="7"/>
        <v>1</v>
      </c>
    </row>
    <row r="349" spans="3:16" x14ac:dyDescent="0.25">
      <c r="C349" s="1">
        <f>Junior_Boys!$G$62</f>
        <v>56</v>
      </c>
      <c r="D349" s="107">
        <f>Junior_Boys!$H$62</f>
        <v>33</v>
      </c>
      <c r="E349" s="107" t="str">
        <f ca="1">Junior_Boys!$I$62</f>
        <v>Hector Westmoreland-Nicholson</v>
      </c>
      <c r="K349" s="107" t="str">
        <f ca="1">Junior_Boys!$O$62</f>
        <v>Cumbria</v>
      </c>
      <c r="O349" s="123">
        <f>Junior_Boys!$S$62</f>
        <v>17.28</v>
      </c>
      <c r="P349" s="107">
        <f t="shared" si="7"/>
        <v>1</v>
      </c>
    </row>
    <row r="350" spans="3:16" x14ac:dyDescent="0.25">
      <c r="C350" s="1">
        <f>Junior_Boys!$G$63</f>
        <v>57</v>
      </c>
      <c r="D350" s="107">
        <f>Junior_Boys!$H$63</f>
        <v>58</v>
      </c>
      <c r="E350" s="107" t="str">
        <f ca="1">Junior_Boys!$I$63</f>
        <v>Ivo Schull-Andreu</v>
      </c>
      <c r="K350" s="107" t="str">
        <f ca="1">Junior_Boys!$O$63</f>
        <v>Durham</v>
      </c>
      <c r="O350" s="123">
        <f>Junior_Boys!$S$63</f>
        <v>17.3</v>
      </c>
      <c r="P350" s="107">
        <f t="shared" si="7"/>
        <v>1</v>
      </c>
    </row>
    <row r="351" spans="3:16" x14ac:dyDescent="0.25">
      <c r="C351" s="1">
        <f>Junior_Boys!$G$64</f>
        <v>58</v>
      </c>
      <c r="D351" s="107">
        <f>Junior_Boys!$H$64</f>
        <v>66</v>
      </c>
      <c r="E351" s="107" t="str">
        <f ca="1">Junior_Boys!$I$64</f>
        <v>Silas Christie</v>
      </c>
      <c r="K351" s="107" t="str">
        <f ca="1">Junior_Boys!$O$64</f>
        <v>Northumberland</v>
      </c>
      <c r="O351" s="123">
        <f>Junior_Boys!$S$64</f>
        <v>17.350000000000001</v>
      </c>
      <c r="P351" s="107">
        <f t="shared" si="7"/>
        <v>1</v>
      </c>
    </row>
    <row r="352" spans="3:16" x14ac:dyDescent="0.25">
      <c r="C352" s="1">
        <f>Junior_Boys!$G$65</f>
        <v>59</v>
      </c>
      <c r="D352" s="107">
        <f>Junior_Boys!$H$65</f>
        <v>64</v>
      </c>
      <c r="E352" s="107" t="str">
        <f ca="1">Junior_Boys!$I$65</f>
        <v>Leo White</v>
      </c>
      <c r="K352" s="107" t="str">
        <f ca="1">Junior_Boys!$O$65</f>
        <v>Northumberland</v>
      </c>
      <c r="O352" s="123">
        <f>Junior_Boys!$S$65</f>
        <v>17.36</v>
      </c>
      <c r="P352" s="107">
        <f t="shared" si="7"/>
        <v>1</v>
      </c>
    </row>
    <row r="353" spans="3:16" x14ac:dyDescent="0.25">
      <c r="C353" s="1">
        <f>Junior_Boys!$G$66</f>
        <v>60</v>
      </c>
      <c r="D353" s="107">
        <f>Junior_Boys!$H$66</f>
        <v>37</v>
      </c>
      <c r="E353" s="107" t="str">
        <f ca="1">Junior_Boys!$I$66</f>
        <v>Joseph Rigby</v>
      </c>
      <c r="K353" s="107" t="str">
        <f ca="1">Junior_Boys!$O$66</f>
        <v>Cumbria</v>
      </c>
      <c r="O353" s="123">
        <f>Junior_Boys!$S$66</f>
        <v>17.41</v>
      </c>
      <c r="P353" s="107">
        <f t="shared" si="7"/>
        <v>1</v>
      </c>
    </row>
    <row r="354" spans="3:16" x14ac:dyDescent="0.25">
      <c r="C354" s="1">
        <f>Junior_Boys!$G$67</f>
        <v>61</v>
      </c>
      <c r="D354" s="107">
        <f>Junior_Boys!$H$67</f>
        <v>13</v>
      </c>
      <c r="E354" s="107" t="str">
        <f ca="1">Junior_Boys!$I$67</f>
        <v>Charlie Mellor</v>
      </c>
      <c r="K354" s="107" t="str">
        <f ca="1">Junior_Boys!$O$67</f>
        <v>Cleveland</v>
      </c>
      <c r="O354" s="123">
        <f>Junior_Boys!$S$67</f>
        <v>17.420000000000002</v>
      </c>
      <c r="P354" s="107">
        <f t="shared" si="7"/>
        <v>1</v>
      </c>
    </row>
    <row r="355" spans="3:16" x14ac:dyDescent="0.25">
      <c r="C355" s="1">
        <f>Junior_Boys!$G$68</f>
        <v>62</v>
      </c>
      <c r="D355" s="107">
        <f>Junior_Boys!$H$68</f>
        <v>57</v>
      </c>
      <c r="E355" s="107" t="str">
        <f ca="1">Junior_Boys!$I$68</f>
        <v>Adam Richards</v>
      </c>
      <c r="K355" s="107" t="str">
        <f ca="1">Junior_Boys!$O$68</f>
        <v>Durham</v>
      </c>
      <c r="O355" s="123">
        <f>Junior_Boys!$S$68</f>
        <v>17.420000000000002</v>
      </c>
      <c r="P355" s="107">
        <f t="shared" si="7"/>
        <v>1</v>
      </c>
    </row>
    <row r="356" spans="3:16" x14ac:dyDescent="0.25">
      <c r="C356" s="1">
        <f>Junior_Boys!$G$69</f>
        <v>63</v>
      </c>
      <c r="D356" s="107">
        <f>Junior_Boys!$H$69</f>
        <v>91</v>
      </c>
      <c r="E356" s="107" t="str">
        <f ca="1">Junior_Boys!$I$69</f>
        <v>Louis How</v>
      </c>
      <c r="K356" s="107" t="str">
        <f ca="1">Junior_Boys!$O$69</f>
        <v>North Yorkshire</v>
      </c>
      <c r="O356" s="123">
        <f>Junior_Boys!$S$69</f>
        <v>17.47</v>
      </c>
      <c r="P356" s="107">
        <f t="shared" si="7"/>
        <v>1</v>
      </c>
    </row>
    <row r="357" spans="3:16" x14ac:dyDescent="0.25">
      <c r="C357" s="1">
        <f>Junior_Boys!$G$70</f>
        <v>64</v>
      </c>
      <c r="D357" s="107">
        <f>Junior_Boys!$H$70</f>
        <v>24</v>
      </c>
      <c r="E357" s="107" t="str">
        <f ca="1">Junior_Boys!$I$70</f>
        <v>Thomas Brailsford</v>
      </c>
      <c r="K357" s="107" t="str">
        <f ca="1">Junior_Boys!$O$70</f>
        <v>Cumbria</v>
      </c>
      <c r="O357" s="123">
        <f>Junior_Boys!$S$70</f>
        <v>17.48</v>
      </c>
      <c r="P357" s="107">
        <f t="shared" si="7"/>
        <v>1</v>
      </c>
    </row>
    <row r="358" spans="3:16" x14ac:dyDescent="0.25">
      <c r="C358" s="1">
        <f>Junior_Boys!$G$71</f>
        <v>65</v>
      </c>
      <c r="D358" s="107">
        <f>Junior_Boys!$H$71</f>
        <v>51</v>
      </c>
      <c r="E358" s="107" t="str">
        <f ca="1">Junior_Boys!$I$71</f>
        <v>William Henderson</v>
      </c>
      <c r="K358" s="107" t="str">
        <f ca="1">Junior_Boys!$O$71</f>
        <v>Durham</v>
      </c>
      <c r="O358" s="123">
        <f>Junior_Boys!$S$71</f>
        <v>17.54</v>
      </c>
      <c r="P358" s="107">
        <f t="shared" si="7"/>
        <v>1</v>
      </c>
    </row>
    <row r="359" spans="3:16" x14ac:dyDescent="0.25">
      <c r="C359" s="1">
        <f>Junior_Boys!$G$72</f>
        <v>66</v>
      </c>
      <c r="D359" s="107">
        <f>Junior_Boys!$H$72</f>
        <v>49</v>
      </c>
      <c r="E359" s="107" t="str">
        <f ca="1">Junior_Boys!$I$72</f>
        <v>Harry Ayre</v>
      </c>
      <c r="K359" s="107" t="str">
        <f ca="1">Junior_Boys!$O$72</f>
        <v>Durham</v>
      </c>
      <c r="O359" s="123">
        <f>Junior_Boys!$S$72</f>
        <v>17.559999999999999</v>
      </c>
      <c r="P359" s="107">
        <f t="shared" ref="P359:P393" si="8">IF(D359=0,"",1)</f>
        <v>1</v>
      </c>
    </row>
    <row r="360" spans="3:16" x14ac:dyDescent="0.25">
      <c r="C360" s="1">
        <f>Junior_Boys!$G$73</f>
        <v>67</v>
      </c>
      <c r="D360" s="107">
        <f>Junior_Boys!$H$73</f>
        <v>52</v>
      </c>
      <c r="E360" s="107" t="str">
        <f ca="1">Junior_Boys!$I$73</f>
        <v>James Mason-Douglas</v>
      </c>
      <c r="K360" s="107" t="str">
        <f ca="1">Junior_Boys!$O$73</f>
        <v>Durham</v>
      </c>
      <c r="O360" s="123">
        <f>Junior_Boys!$S$73</f>
        <v>17.579999999999998</v>
      </c>
      <c r="P360" s="107">
        <f t="shared" si="8"/>
        <v>1</v>
      </c>
    </row>
    <row r="361" spans="3:16" x14ac:dyDescent="0.25">
      <c r="C361" s="1">
        <f>Junior_Boys!$G$74</f>
        <v>68</v>
      </c>
      <c r="D361" s="107">
        <f>Junior_Boys!$H$74</f>
        <v>56</v>
      </c>
      <c r="E361" s="107" t="str">
        <f ca="1">Junior_Boys!$I$74</f>
        <v>Angus Milne</v>
      </c>
      <c r="K361" s="107" t="str">
        <f ca="1">Junior_Boys!$O$74</f>
        <v>Durham</v>
      </c>
      <c r="O361" s="123">
        <f>Junior_Boys!$S$74</f>
        <v>17.59</v>
      </c>
      <c r="P361" s="107">
        <f t="shared" si="8"/>
        <v>1</v>
      </c>
    </row>
    <row r="362" spans="3:16" x14ac:dyDescent="0.25">
      <c r="C362" s="1">
        <f>Junior_Boys!$G$75</f>
        <v>69</v>
      </c>
      <c r="D362" s="107">
        <f>Junior_Boys!$H$75</f>
        <v>12</v>
      </c>
      <c r="E362" s="107" t="str">
        <f ca="1">Junior_Boys!$I$75</f>
        <v>James Sayer</v>
      </c>
      <c r="K362" s="107" t="str">
        <f ca="1">Junior_Boys!$O$75</f>
        <v>Cleveland</v>
      </c>
      <c r="O362" s="123">
        <f>Junior_Boys!$S$75</f>
        <v>18.309999999999999</v>
      </c>
      <c r="P362" s="107">
        <f t="shared" si="8"/>
        <v>1</v>
      </c>
    </row>
    <row r="363" spans="3:16" x14ac:dyDescent="0.25">
      <c r="C363" s="1">
        <f>Junior_Boys!$G$76</f>
        <v>70</v>
      </c>
      <c r="D363" s="107">
        <f>Junior_Boys!$H$76</f>
        <v>15</v>
      </c>
      <c r="E363" s="107" t="str">
        <f ca="1">Junior_Boys!$I$76</f>
        <v>Owen Clapman</v>
      </c>
      <c r="K363" s="107" t="str">
        <f ca="1">Junior_Boys!$O$76</f>
        <v>Cleveland</v>
      </c>
      <c r="O363" s="123">
        <f>Junior_Boys!$S$76</f>
        <v>18.350000000000001</v>
      </c>
      <c r="P363" s="107">
        <f t="shared" si="8"/>
        <v>1</v>
      </c>
    </row>
    <row r="364" spans="3:16" x14ac:dyDescent="0.25">
      <c r="C364" s="1">
        <f>Junior_Boys!$G$77</f>
        <v>71</v>
      </c>
      <c r="D364" s="107">
        <f>Junior_Boys!$H$77</f>
        <v>53</v>
      </c>
      <c r="E364" s="107" t="str">
        <f ca="1">Junior_Boys!$I$77</f>
        <v>Benjamin Giles</v>
      </c>
      <c r="K364" s="107" t="str">
        <f ca="1">Junior_Boys!$O$77</f>
        <v>Durham</v>
      </c>
      <c r="O364" s="123">
        <f>Junior_Boys!$S$77</f>
        <v>18.579999999999998</v>
      </c>
      <c r="P364" s="107">
        <f t="shared" si="8"/>
        <v>1</v>
      </c>
    </row>
    <row r="365" spans="3:16" x14ac:dyDescent="0.25">
      <c r="C365" s="1">
        <f>Junior_Boys!$G$78</f>
        <v>72</v>
      </c>
      <c r="D365" s="107">
        <f>Junior_Boys!$H$78</f>
        <v>0</v>
      </c>
      <c r="E365" s="107" t="str">
        <f ca="1">Junior_Boys!$I$78</f>
        <v/>
      </c>
      <c r="K365" s="107" t="str">
        <f ca="1">Junior_Boys!$O$78</f>
        <v/>
      </c>
      <c r="O365" s="123">
        <f>Junior_Boys!$S$78</f>
        <v>0</v>
      </c>
      <c r="P365" s="107" t="str">
        <f t="shared" si="8"/>
        <v/>
      </c>
    </row>
    <row r="366" spans="3:16" x14ac:dyDescent="0.25">
      <c r="C366" s="1">
        <f>Junior_Boys!$G$79</f>
        <v>73</v>
      </c>
      <c r="D366" s="107">
        <f>Junior_Boys!$H$79</f>
        <v>0</v>
      </c>
      <c r="E366" s="107" t="str">
        <f ca="1">Junior_Boys!$I$79</f>
        <v/>
      </c>
      <c r="K366" s="107" t="str">
        <f ca="1">Junior_Boys!$O$79</f>
        <v/>
      </c>
      <c r="O366" s="123">
        <f>Junior_Boys!$S$79</f>
        <v>0</v>
      </c>
      <c r="P366" s="107" t="str">
        <f t="shared" si="8"/>
        <v/>
      </c>
    </row>
    <row r="367" spans="3:16" x14ac:dyDescent="0.25">
      <c r="C367" s="1">
        <f>Junior_Boys!$G$80</f>
        <v>74</v>
      </c>
      <c r="D367" s="107">
        <f>Junior_Boys!$H$80</f>
        <v>0</v>
      </c>
      <c r="E367" s="107" t="str">
        <f ca="1">Junior_Boys!$I$80</f>
        <v/>
      </c>
      <c r="K367" s="107" t="str">
        <f ca="1">Junior_Boys!$O$80</f>
        <v/>
      </c>
      <c r="O367" s="123">
        <f>Junior_Boys!$S$80</f>
        <v>0</v>
      </c>
      <c r="P367" s="107" t="str">
        <f t="shared" si="8"/>
        <v/>
      </c>
    </row>
    <row r="368" spans="3:16" x14ac:dyDescent="0.25">
      <c r="C368" s="1">
        <f>Junior_Boys!$G$81</f>
        <v>75</v>
      </c>
      <c r="D368" s="107">
        <f>Junior_Boys!$H$81</f>
        <v>0</v>
      </c>
      <c r="E368" s="107" t="str">
        <f ca="1">Junior_Boys!$I$81</f>
        <v/>
      </c>
      <c r="K368" s="107" t="str">
        <f ca="1">Junior_Boys!$O$81</f>
        <v/>
      </c>
      <c r="O368" s="123">
        <f>Junior_Boys!$S$81</f>
        <v>0</v>
      </c>
      <c r="P368" s="107" t="str">
        <f t="shared" si="8"/>
        <v/>
      </c>
    </row>
    <row r="369" spans="3:16" x14ac:dyDescent="0.25">
      <c r="C369" s="1">
        <f>Junior_Boys!$G$82</f>
        <v>76</v>
      </c>
      <c r="D369" s="107">
        <f>Junior_Boys!$H$82</f>
        <v>0</v>
      </c>
      <c r="E369" s="107" t="str">
        <f ca="1">Junior_Boys!$I$82</f>
        <v/>
      </c>
      <c r="K369" s="107" t="str">
        <f ca="1">Junior_Boys!$O$82</f>
        <v/>
      </c>
      <c r="O369" s="123">
        <f>Junior_Boys!$S$82</f>
        <v>0</v>
      </c>
      <c r="P369" s="107" t="str">
        <f t="shared" si="8"/>
        <v/>
      </c>
    </row>
    <row r="370" spans="3:16" x14ac:dyDescent="0.25">
      <c r="C370" s="1">
        <f>Junior_Boys!$G$83</f>
        <v>77</v>
      </c>
      <c r="D370" s="107">
        <f>Junior_Boys!$H$83</f>
        <v>0</v>
      </c>
      <c r="E370" s="107" t="str">
        <f ca="1">Junior_Boys!$I$83</f>
        <v/>
      </c>
      <c r="K370" s="107" t="str">
        <f ca="1">Junior_Boys!$O$83</f>
        <v/>
      </c>
      <c r="O370" s="123">
        <f>Junior_Boys!$S$83</f>
        <v>0</v>
      </c>
      <c r="P370" s="107" t="str">
        <f t="shared" si="8"/>
        <v/>
      </c>
    </row>
    <row r="371" spans="3:16" x14ac:dyDescent="0.25">
      <c r="C371" s="1">
        <f>Junior_Boys!$G$84</f>
        <v>78</v>
      </c>
      <c r="D371" s="107">
        <f>Junior_Boys!$H$84</f>
        <v>0</v>
      </c>
      <c r="E371" s="107" t="str">
        <f ca="1">Junior_Boys!$I$84</f>
        <v/>
      </c>
      <c r="K371" s="107" t="str">
        <f ca="1">Junior_Boys!$O$84</f>
        <v/>
      </c>
      <c r="O371" s="123">
        <f>Junior_Boys!$S$84</f>
        <v>0</v>
      </c>
      <c r="P371" s="107" t="str">
        <f t="shared" si="8"/>
        <v/>
      </c>
    </row>
    <row r="372" spans="3:16" x14ac:dyDescent="0.25">
      <c r="C372" s="1">
        <f>Junior_Boys!$G$85</f>
        <v>79</v>
      </c>
      <c r="D372" s="107">
        <f>Junior_Boys!$H$85</f>
        <v>0</v>
      </c>
      <c r="E372" s="107" t="str">
        <f ca="1">Junior_Boys!$I$85</f>
        <v/>
      </c>
      <c r="K372" s="107" t="str">
        <f ca="1">Junior_Boys!$O$85</f>
        <v/>
      </c>
      <c r="O372" s="123">
        <f>Junior_Boys!$S$85</f>
        <v>0</v>
      </c>
      <c r="P372" s="107" t="str">
        <f t="shared" si="8"/>
        <v/>
      </c>
    </row>
    <row r="373" spans="3:16" x14ac:dyDescent="0.25">
      <c r="C373" s="1">
        <f>Junior_Boys!$G$86</f>
        <v>80</v>
      </c>
      <c r="D373" s="107">
        <f>Junior_Boys!$H$86</f>
        <v>0</v>
      </c>
      <c r="E373" s="107" t="str">
        <f ca="1">Junior_Boys!$I$86</f>
        <v/>
      </c>
      <c r="K373" s="107" t="str">
        <f ca="1">Junior_Boys!$O$86</f>
        <v/>
      </c>
      <c r="O373" s="123">
        <f>Junior_Boys!$S$86</f>
        <v>0</v>
      </c>
      <c r="P373" s="107" t="str">
        <f t="shared" si="8"/>
        <v/>
      </c>
    </row>
    <row r="374" spans="3:16" x14ac:dyDescent="0.25">
      <c r="C374" s="1">
        <f>Junior_Boys!$G$87</f>
        <v>81</v>
      </c>
      <c r="D374" s="107">
        <f>Junior_Boys!$H$87</f>
        <v>0</v>
      </c>
      <c r="E374" s="107" t="str">
        <f ca="1">Junior_Boys!$I$87</f>
        <v/>
      </c>
      <c r="K374" s="107" t="str">
        <f ca="1">Junior_Boys!$O$87</f>
        <v/>
      </c>
      <c r="O374" s="123">
        <f>Junior_Boys!$S$87</f>
        <v>0</v>
      </c>
      <c r="P374" s="107" t="str">
        <f t="shared" si="8"/>
        <v/>
      </c>
    </row>
    <row r="375" spans="3:16" x14ac:dyDescent="0.25">
      <c r="C375" s="1">
        <f>Junior_Boys!$G$88</f>
        <v>82</v>
      </c>
      <c r="D375" s="107">
        <f>Junior_Boys!$H$88</f>
        <v>0</v>
      </c>
      <c r="E375" s="107" t="str">
        <f ca="1">Junior_Boys!$I$88</f>
        <v/>
      </c>
      <c r="K375" s="107" t="str">
        <f ca="1">Junior_Boys!$O$88</f>
        <v/>
      </c>
      <c r="O375" s="123">
        <f>Junior_Boys!$S$88</f>
        <v>0</v>
      </c>
      <c r="P375" s="107" t="str">
        <f t="shared" si="8"/>
        <v/>
      </c>
    </row>
    <row r="376" spans="3:16" x14ac:dyDescent="0.25">
      <c r="C376" s="1">
        <f>Junior_Boys!$G$89</f>
        <v>83</v>
      </c>
      <c r="D376" s="107">
        <f>Junior_Boys!$H$89</f>
        <v>0</v>
      </c>
      <c r="E376" s="107" t="str">
        <f ca="1">Junior_Boys!$I$89</f>
        <v/>
      </c>
      <c r="K376" s="107" t="str">
        <f ca="1">Junior_Boys!$O$89</f>
        <v/>
      </c>
      <c r="O376" s="123">
        <f>Junior_Boys!$S$89</f>
        <v>0</v>
      </c>
      <c r="P376" s="107" t="str">
        <f t="shared" si="8"/>
        <v/>
      </c>
    </row>
    <row r="377" spans="3:16" x14ac:dyDescent="0.25">
      <c r="C377" s="1">
        <f>Junior_Boys!$G$90</f>
        <v>84</v>
      </c>
      <c r="D377" s="107">
        <f>Junior_Boys!$H$90</f>
        <v>0</v>
      </c>
      <c r="E377" s="107" t="str">
        <f ca="1">Junior_Boys!$I$90</f>
        <v/>
      </c>
      <c r="K377" s="107" t="str">
        <f ca="1">Junior_Boys!$O$90</f>
        <v/>
      </c>
      <c r="O377" s="123">
        <f>Junior_Boys!$S$90</f>
        <v>0</v>
      </c>
      <c r="P377" s="107" t="str">
        <f t="shared" si="8"/>
        <v/>
      </c>
    </row>
    <row r="378" spans="3:16" x14ac:dyDescent="0.25">
      <c r="C378" s="1">
        <f>Junior_Boys!$G$91</f>
        <v>85</v>
      </c>
      <c r="D378" s="107">
        <f>Junior_Boys!$H$91</f>
        <v>0</v>
      </c>
      <c r="E378" s="107" t="str">
        <f ca="1">Junior_Boys!$I$91</f>
        <v/>
      </c>
      <c r="K378" s="107" t="str">
        <f ca="1">Junior_Boys!$O$91</f>
        <v/>
      </c>
      <c r="O378" s="123">
        <f>Junior_Boys!$S$91</f>
        <v>0</v>
      </c>
      <c r="P378" s="107" t="str">
        <f t="shared" si="8"/>
        <v/>
      </c>
    </row>
    <row r="379" spans="3:16" x14ac:dyDescent="0.25">
      <c r="C379" s="1">
        <f>Junior_Boys!$G$92</f>
        <v>86</v>
      </c>
      <c r="D379" s="107">
        <f>Junior_Boys!$H$92</f>
        <v>0</v>
      </c>
      <c r="E379" s="107" t="str">
        <f ca="1">Junior_Boys!$I$92</f>
        <v/>
      </c>
      <c r="K379" s="107" t="str">
        <f ca="1">Junior_Boys!$O$92</f>
        <v/>
      </c>
      <c r="O379" s="123">
        <f>Junior_Boys!$S$92</f>
        <v>0</v>
      </c>
      <c r="P379" s="107" t="str">
        <f t="shared" si="8"/>
        <v/>
      </c>
    </row>
    <row r="380" spans="3:16" x14ac:dyDescent="0.25">
      <c r="C380" s="1">
        <f>Junior_Boys!$G$93</f>
        <v>87</v>
      </c>
      <c r="D380" s="107">
        <f>Junior_Boys!$H$93</f>
        <v>0</v>
      </c>
      <c r="E380" s="107" t="str">
        <f ca="1">Junior_Boys!$I$93</f>
        <v/>
      </c>
      <c r="K380" s="107" t="str">
        <f ca="1">Junior_Boys!$O$93</f>
        <v/>
      </c>
      <c r="O380" s="123">
        <f>Junior_Boys!$S$93</f>
        <v>0</v>
      </c>
      <c r="P380" s="107" t="str">
        <f t="shared" si="8"/>
        <v/>
      </c>
    </row>
    <row r="381" spans="3:16" x14ac:dyDescent="0.25">
      <c r="C381" s="1">
        <f>Junior_Boys!$G$94</f>
        <v>88</v>
      </c>
      <c r="D381" s="107">
        <f>Junior_Boys!$H$94</f>
        <v>0</v>
      </c>
      <c r="E381" s="107" t="str">
        <f ca="1">Junior_Boys!$I$94</f>
        <v/>
      </c>
      <c r="K381" s="107" t="str">
        <f ca="1">Junior_Boys!$O$94</f>
        <v/>
      </c>
      <c r="O381" s="123">
        <f>Junior_Boys!$S$94</f>
        <v>0</v>
      </c>
      <c r="P381" s="107" t="str">
        <f t="shared" si="8"/>
        <v/>
      </c>
    </row>
    <row r="382" spans="3:16" x14ac:dyDescent="0.25">
      <c r="C382" s="1">
        <f>Junior_Boys!$G$95</f>
        <v>89</v>
      </c>
      <c r="D382" s="107">
        <f>Junior_Boys!$H$95</f>
        <v>0</v>
      </c>
      <c r="E382" s="107" t="str">
        <f ca="1">Junior_Boys!$I$95</f>
        <v/>
      </c>
      <c r="K382" s="107" t="str">
        <f ca="1">Junior_Boys!$O$95</f>
        <v/>
      </c>
      <c r="O382" s="123">
        <f>Junior_Boys!$S$95</f>
        <v>0</v>
      </c>
      <c r="P382" s="107" t="str">
        <f t="shared" si="8"/>
        <v/>
      </c>
    </row>
    <row r="383" spans="3:16" x14ac:dyDescent="0.25">
      <c r="C383" s="1">
        <f>Junior_Boys!$G$96</f>
        <v>90</v>
      </c>
      <c r="D383" s="107">
        <f>Junior_Boys!$H$96</f>
        <v>0</v>
      </c>
      <c r="E383" s="107" t="str">
        <f ca="1">Junior_Boys!$I$96</f>
        <v/>
      </c>
      <c r="K383" s="107" t="str">
        <f ca="1">Junior_Boys!$O$96</f>
        <v/>
      </c>
      <c r="O383" s="123">
        <f>Junior_Boys!$S$96</f>
        <v>0</v>
      </c>
      <c r="P383" s="107" t="str">
        <f t="shared" si="8"/>
        <v/>
      </c>
    </row>
    <row r="384" spans="3:16" x14ac:dyDescent="0.25">
      <c r="C384" s="1">
        <f>Junior_Boys!$G$97</f>
        <v>91</v>
      </c>
      <c r="D384" s="107">
        <f>Junior_Boys!$H$97</f>
        <v>0</v>
      </c>
      <c r="E384" s="107" t="str">
        <f ca="1">Junior_Boys!$I$97</f>
        <v/>
      </c>
      <c r="K384" s="107" t="str">
        <f ca="1">Junior_Boys!$O$97</f>
        <v/>
      </c>
      <c r="O384" s="123">
        <f>Junior_Boys!$S$97</f>
        <v>0</v>
      </c>
      <c r="P384" s="107" t="str">
        <f t="shared" si="8"/>
        <v/>
      </c>
    </row>
    <row r="385" spans="1:16" x14ac:dyDescent="0.25">
      <c r="C385" s="1">
        <f>Junior_Boys!$G$98</f>
        <v>92</v>
      </c>
      <c r="D385" s="107">
        <f>Junior_Boys!$H$98</f>
        <v>0</v>
      </c>
      <c r="E385" s="107" t="str">
        <f ca="1">Junior_Boys!$I$98</f>
        <v/>
      </c>
      <c r="K385" s="107" t="str">
        <f ca="1">Junior_Boys!$O$98</f>
        <v/>
      </c>
      <c r="O385" s="123">
        <f>Junior_Boys!$S$98</f>
        <v>0</v>
      </c>
      <c r="P385" s="107" t="str">
        <f t="shared" si="8"/>
        <v/>
      </c>
    </row>
    <row r="386" spans="1:16" x14ac:dyDescent="0.25">
      <c r="C386" s="1">
        <f>Junior_Boys!$G$99</f>
        <v>93</v>
      </c>
      <c r="D386" s="107">
        <f>Junior_Boys!$H$99</f>
        <v>0</v>
      </c>
      <c r="E386" s="107" t="str">
        <f ca="1">Junior_Boys!$I$99</f>
        <v/>
      </c>
      <c r="K386" s="107" t="str">
        <f ca="1">Junior_Boys!$O$99</f>
        <v/>
      </c>
      <c r="O386" s="123">
        <f>Junior_Boys!$S$99</f>
        <v>0</v>
      </c>
      <c r="P386" s="107" t="str">
        <f t="shared" si="8"/>
        <v/>
      </c>
    </row>
    <row r="387" spans="1:16" x14ac:dyDescent="0.25">
      <c r="C387" s="1">
        <f>Junior_Boys!$G$100</f>
        <v>94</v>
      </c>
      <c r="D387" s="107">
        <f>Junior_Boys!$H$100</f>
        <v>0</v>
      </c>
      <c r="E387" s="107" t="str">
        <f ca="1">Junior_Boys!$I$100</f>
        <v/>
      </c>
      <c r="K387" s="107" t="str">
        <f ca="1">Junior_Boys!$O$100</f>
        <v/>
      </c>
      <c r="O387" s="123">
        <f>Junior_Boys!$S$100</f>
        <v>0</v>
      </c>
      <c r="P387" s="107" t="str">
        <f t="shared" si="8"/>
        <v/>
      </c>
    </row>
    <row r="388" spans="1:16" x14ac:dyDescent="0.25">
      <c r="C388" s="1">
        <f>Junior_Boys!$G$101</f>
        <v>95</v>
      </c>
      <c r="D388" s="107">
        <f>Junior_Boys!$H$101</f>
        <v>0</v>
      </c>
      <c r="E388" s="107" t="str">
        <f ca="1">Junior_Boys!$I$101</f>
        <v/>
      </c>
      <c r="K388" s="107" t="str">
        <f ca="1">Junior_Boys!$O$101</f>
        <v/>
      </c>
      <c r="O388" s="123">
        <f>Junior_Boys!$S$101</f>
        <v>0</v>
      </c>
      <c r="P388" s="107" t="str">
        <f t="shared" si="8"/>
        <v/>
      </c>
    </row>
    <row r="389" spans="1:16" x14ac:dyDescent="0.25">
      <c r="C389" s="1">
        <f>Junior_Boys!$G$102</f>
        <v>96</v>
      </c>
      <c r="D389" s="107">
        <f>Junior_Boys!$H$102</f>
        <v>0</v>
      </c>
      <c r="E389" s="107" t="str">
        <f ca="1">Junior_Boys!$I$102</f>
        <v/>
      </c>
      <c r="K389" s="107" t="str">
        <f ca="1">Junior_Boys!$O$102</f>
        <v/>
      </c>
      <c r="O389" s="123">
        <f>Junior_Boys!$S$102</f>
        <v>0</v>
      </c>
      <c r="P389" s="107" t="str">
        <f t="shared" si="8"/>
        <v/>
      </c>
    </row>
    <row r="390" spans="1:16" x14ac:dyDescent="0.25">
      <c r="C390" s="1">
        <f>Junior_Boys!$G$103</f>
        <v>97</v>
      </c>
      <c r="D390" s="107">
        <f>Junior_Boys!$H$103</f>
        <v>0</v>
      </c>
      <c r="E390" s="107" t="str">
        <f ca="1">Junior_Boys!$I$103</f>
        <v/>
      </c>
      <c r="K390" s="107" t="str">
        <f ca="1">Junior_Boys!$O$103</f>
        <v/>
      </c>
      <c r="O390" s="123">
        <f>Junior_Boys!$S$103</f>
        <v>0</v>
      </c>
      <c r="P390" s="107" t="str">
        <f t="shared" si="8"/>
        <v/>
      </c>
    </row>
    <row r="391" spans="1:16" x14ac:dyDescent="0.25">
      <c r="C391" s="1">
        <f>Junior_Boys!$G$104</f>
        <v>98</v>
      </c>
      <c r="D391" s="107">
        <f>Junior_Boys!$H$104</f>
        <v>0</v>
      </c>
      <c r="E391" s="107" t="str">
        <f ca="1">Junior_Boys!$I$104</f>
        <v/>
      </c>
      <c r="K391" s="107" t="str">
        <f ca="1">Junior_Boys!$O$104</f>
        <v/>
      </c>
      <c r="O391" s="123">
        <f>Junior_Boys!$S$104</f>
        <v>0</v>
      </c>
      <c r="P391" s="107" t="str">
        <f t="shared" si="8"/>
        <v/>
      </c>
    </row>
    <row r="392" spans="1:16" x14ac:dyDescent="0.25">
      <c r="C392" s="1">
        <f>Junior_Boys!$G$105</f>
        <v>99</v>
      </c>
      <c r="D392" s="107">
        <f>Junior_Boys!$H$105</f>
        <v>0</v>
      </c>
      <c r="E392" s="107" t="str">
        <f ca="1">Junior_Boys!$I$105</f>
        <v/>
      </c>
      <c r="K392" s="107" t="str">
        <f ca="1">Junior_Boys!$O$105</f>
        <v/>
      </c>
      <c r="O392" s="123">
        <f>Junior_Boys!$S$105</f>
        <v>0</v>
      </c>
      <c r="P392" s="107" t="str">
        <f t="shared" si="8"/>
        <v/>
      </c>
    </row>
    <row r="393" spans="1:16" x14ac:dyDescent="0.25">
      <c r="C393" s="1">
        <f>Junior_Boys!$G$106</f>
        <v>100</v>
      </c>
      <c r="D393" s="107">
        <f>Junior_Boys!$H$106</f>
        <v>0</v>
      </c>
      <c r="E393" s="107" t="str">
        <f ca="1">Junior_Boys!$I$106</f>
        <v/>
      </c>
      <c r="K393" s="107" t="str">
        <f ca="1">Junior_Boys!$O$106</f>
        <v/>
      </c>
      <c r="O393" s="123">
        <f>Junior_Boys!$S$106</f>
        <v>0</v>
      </c>
      <c r="P393" s="107" t="str">
        <f t="shared" si="8"/>
        <v/>
      </c>
    </row>
    <row r="394" spans="1:16" x14ac:dyDescent="0.25">
      <c r="A394" s="4"/>
      <c r="B394" s="4"/>
      <c r="C394" s="131" t="str">
        <f ca="1">CONCATENATE($C292," ","Individual Medal Winners")</f>
        <v>Junior Boys Individual Medal Winners</v>
      </c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07">
        <f>IF(D396="","",1)</f>
        <v>1</v>
      </c>
    </row>
    <row r="395" spans="1:16" x14ac:dyDescent="0.25">
      <c r="C395" s="106" t="s">
        <v>0</v>
      </c>
      <c r="D395" s="106" t="s">
        <v>1</v>
      </c>
      <c r="E395" s="106" t="s">
        <v>2</v>
      </c>
      <c r="F395" s="106"/>
      <c r="G395" s="106"/>
      <c r="H395" s="106"/>
      <c r="I395" s="106"/>
      <c r="J395" s="106"/>
      <c r="K395" s="106" t="s">
        <v>82</v>
      </c>
      <c r="L395" s="106"/>
      <c r="M395" s="106"/>
      <c r="N395" s="106"/>
      <c r="O395" s="1" t="s">
        <v>3</v>
      </c>
      <c r="P395" s="107">
        <f>IF(D396="","",1)</f>
        <v>1</v>
      </c>
    </row>
    <row r="396" spans="1:16" x14ac:dyDescent="0.25">
      <c r="C396" s="1">
        <v>1</v>
      </c>
      <c r="D396" s="107">
        <f>Junior_Boys!$H$109</f>
        <v>61</v>
      </c>
      <c r="E396" s="107" t="str">
        <f ca="1">Junior_Boys!$I$109</f>
        <v>Josh Blevins</v>
      </c>
      <c r="K396" s="107" t="str">
        <f ca="1">Junior_Boys!$O$109</f>
        <v>Northumberland</v>
      </c>
      <c r="O396" s="123">
        <f>Junior_Boys!$S$109</f>
        <v>14.56</v>
      </c>
      <c r="P396" s="107">
        <f>IF(D396="","",1)</f>
        <v>1</v>
      </c>
    </row>
    <row r="397" spans="1:16" x14ac:dyDescent="0.25">
      <c r="C397" s="1">
        <v>2</v>
      </c>
      <c r="D397" s="107">
        <f>Junior_Boys!$H$110</f>
        <v>65</v>
      </c>
      <c r="E397" s="107" t="str">
        <f ca="1">Junior_Boys!$I$110</f>
        <v>Zak Old</v>
      </c>
      <c r="K397" s="107" t="str">
        <f ca="1">Junior_Boys!$O$110</f>
        <v>Northumberland</v>
      </c>
      <c r="O397" s="123">
        <f>Junior_Boys!$S$110</f>
        <v>15.19</v>
      </c>
      <c r="P397" s="107">
        <f>IF(D397="","",1)</f>
        <v>1</v>
      </c>
    </row>
    <row r="398" spans="1:16" x14ac:dyDescent="0.25">
      <c r="C398" s="1">
        <v>3</v>
      </c>
      <c r="D398" s="107">
        <f>Junior_Boys!$H$111</f>
        <v>69</v>
      </c>
      <c r="E398" s="107" t="str">
        <f ca="1">Junior_Boys!$I$111</f>
        <v>Oliver Douglass</v>
      </c>
      <c r="K398" s="107" t="str">
        <f ca="1">Junior_Boys!$O$111</f>
        <v>Northumberland</v>
      </c>
      <c r="O398" s="123">
        <f>Junior_Boys!$S$111</f>
        <v>15.24</v>
      </c>
      <c r="P398" s="107">
        <f>IF(D398="","",1)</f>
        <v>1</v>
      </c>
    </row>
    <row r="400" spans="1:16" x14ac:dyDescent="0.25">
      <c r="C400" s="131" t="str">
        <f ca="1">CONCATENATE($C292," ","Team Results")</f>
        <v>Junior Boys Team Results</v>
      </c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07">
        <f ca="1">IF(D402="","",1)</f>
        <v>1</v>
      </c>
    </row>
    <row r="401" spans="3:27" x14ac:dyDescent="0.25">
      <c r="C401" s="106"/>
      <c r="D401" s="106" t="s">
        <v>13</v>
      </c>
      <c r="E401" s="106"/>
      <c r="F401" s="106"/>
      <c r="G401" s="5"/>
      <c r="H401" s="5"/>
      <c r="I401" s="106" t="s">
        <v>14</v>
      </c>
      <c r="J401" s="106" t="s">
        <v>15</v>
      </c>
      <c r="K401" s="106" t="s">
        <v>16</v>
      </c>
      <c r="L401" s="106" t="s">
        <v>17</v>
      </c>
      <c r="M401" s="106" t="s">
        <v>18</v>
      </c>
      <c r="N401" s="106" t="s">
        <v>19</v>
      </c>
      <c r="O401" s="106" t="s">
        <v>20</v>
      </c>
      <c r="P401" s="107">
        <f ca="1">IF(D402="","",1)</f>
        <v>1</v>
      </c>
    </row>
    <row r="402" spans="3:27" x14ac:dyDescent="0.25">
      <c r="C402" s="1">
        <v>1</v>
      </c>
      <c r="D402" s="107" t="str">
        <f ca="1">Junior_Boys!$H$115</f>
        <v>Northumberland</v>
      </c>
      <c r="I402" s="107">
        <f ca="1">Junior_Boys!$M$115</f>
        <v>1</v>
      </c>
      <c r="J402" s="107">
        <f ca="1">Junior_Boys!$N$115</f>
        <v>2</v>
      </c>
      <c r="K402" s="107">
        <f ca="1">Junior_Boys!$O$115</f>
        <v>3</v>
      </c>
      <c r="L402" s="107">
        <f ca="1">Junior_Boys!$P$115</f>
        <v>4</v>
      </c>
      <c r="M402" s="107">
        <f ca="1">Junior_Boys!$Q$115</f>
        <v>6</v>
      </c>
      <c r="N402" s="107">
        <f ca="1">Junior_Boys!$R$115</f>
        <v>12</v>
      </c>
      <c r="O402" s="107">
        <f ca="1">Junior_Boys!$S$115</f>
        <v>28</v>
      </c>
      <c r="P402" s="107">
        <f ca="1">IF(D402="","",1)</f>
        <v>1</v>
      </c>
    </row>
    <row r="403" spans="3:27" x14ac:dyDescent="0.25">
      <c r="C403" s="1">
        <v>2</v>
      </c>
      <c r="D403" s="107" t="str">
        <f ca="1">Junior_Boys!$H$116</f>
        <v>Cumbria</v>
      </c>
      <c r="I403" s="107">
        <f ca="1">Junior_Boys!$M$116</f>
        <v>8</v>
      </c>
      <c r="J403" s="107">
        <f ca="1">Junior_Boys!$N$116</f>
        <v>9</v>
      </c>
      <c r="K403" s="107">
        <f ca="1">Junior_Boys!$O$116</f>
        <v>11</v>
      </c>
      <c r="L403" s="107">
        <f ca="1">Junior_Boys!$P$116</f>
        <v>13</v>
      </c>
      <c r="M403" s="107">
        <f ca="1">Junior_Boys!$Q$116</f>
        <v>14</v>
      </c>
      <c r="N403" s="107">
        <f ca="1">Junior_Boys!$R$116</f>
        <v>23</v>
      </c>
      <c r="O403" s="107">
        <f ca="1">Junior_Boys!$S$116</f>
        <v>78</v>
      </c>
      <c r="P403" s="107">
        <f ca="1">IF(D403="","",1)</f>
        <v>1</v>
      </c>
    </row>
    <row r="404" spans="3:27" x14ac:dyDescent="0.25">
      <c r="C404" s="1">
        <v>3</v>
      </c>
      <c r="D404" s="107" t="str">
        <f ca="1">Junior_Boys!$H$117</f>
        <v>North Yorkshire</v>
      </c>
      <c r="I404" s="107">
        <f ca="1">Junior_Boys!$M$117</f>
        <v>7</v>
      </c>
      <c r="J404" s="107">
        <f ca="1">Junior_Boys!$N$117</f>
        <v>16</v>
      </c>
      <c r="K404" s="107">
        <f ca="1">Junior_Boys!$O$117</f>
        <v>20</v>
      </c>
      <c r="L404" s="107">
        <f ca="1">Junior_Boys!$P$117</f>
        <v>22</v>
      </c>
      <c r="M404" s="107">
        <f ca="1">Junior_Boys!$Q$117</f>
        <v>24</v>
      </c>
      <c r="N404" s="107">
        <f ca="1">Junior_Boys!$R$117</f>
        <v>26</v>
      </c>
      <c r="O404" s="107">
        <f ca="1">Junior_Boys!$S$117</f>
        <v>115</v>
      </c>
      <c r="P404" s="107">
        <f ca="1">IF(D404="","",1)</f>
        <v>1</v>
      </c>
    </row>
    <row r="405" spans="3:27" x14ac:dyDescent="0.25">
      <c r="C405" s="1">
        <v>4</v>
      </c>
      <c r="D405" s="107" t="str">
        <f ca="1">Junior_Boys!$H$118</f>
        <v>Durham</v>
      </c>
      <c r="I405" s="107">
        <f ca="1">Junior_Boys!$M$118</f>
        <v>15</v>
      </c>
      <c r="J405" s="107">
        <f ca="1">Junior_Boys!$N$118</f>
        <v>19</v>
      </c>
      <c r="K405" s="107">
        <f ca="1">Junior_Boys!$O$118</f>
        <v>29</v>
      </c>
      <c r="L405" s="107">
        <f ca="1">Junior_Boys!$P$118</f>
        <v>30</v>
      </c>
      <c r="M405" s="107">
        <f ca="1">Junior_Boys!$Q$118</f>
        <v>32</v>
      </c>
      <c r="N405" s="107">
        <f ca="1">Junior_Boys!$R$118</f>
        <v>35</v>
      </c>
      <c r="O405" s="107">
        <f ca="1">Junior_Boys!$S$118</f>
        <v>160</v>
      </c>
      <c r="P405" s="107">
        <f ca="1">IF(D405="","",1)</f>
        <v>1</v>
      </c>
    </row>
    <row r="406" spans="3:27" x14ac:dyDescent="0.25">
      <c r="C406" s="1">
        <v>5</v>
      </c>
      <c r="D406" s="107" t="str">
        <f ca="1">Junior_Boys!$H$119</f>
        <v>Cleveland</v>
      </c>
      <c r="I406" s="107">
        <f ca="1">Junior_Boys!$M$119</f>
        <v>5</v>
      </c>
      <c r="J406" s="107">
        <f ca="1">Junior_Boys!$N$119</f>
        <v>10</v>
      </c>
      <c r="K406" s="107">
        <f ca="1">Junior_Boys!$O$119</f>
        <v>18</v>
      </c>
      <c r="L406" s="107">
        <f ca="1">Junior_Boys!$P$119</f>
        <v>45</v>
      </c>
      <c r="M406" s="107">
        <f ca="1">Junior_Boys!$Q$119</f>
        <v>46</v>
      </c>
      <c r="N406" s="107">
        <f ca="1">Junior_Boys!$R$119</f>
        <v>49</v>
      </c>
      <c r="O406" s="107">
        <f ca="1">Junior_Boys!$S$119</f>
        <v>173</v>
      </c>
      <c r="P406" s="107">
        <f ca="1">IF(D406="","",1)</f>
        <v>1</v>
      </c>
    </row>
    <row r="407" spans="3:27" ht="20.100000000000001" customHeight="1" x14ac:dyDescent="0.25">
      <c r="P407" s="107">
        <f ca="1">IF(D402="","",1)</f>
        <v>1</v>
      </c>
    </row>
    <row r="408" spans="3:27" ht="17.100000000000001" customHeight="1" x14ac:dyDescent="0.25">
      <c r="C408" s="130" t="str">
        <f>Home!$B$1</f>
        <v>Northern Schools' Inter-County Cross Country Championships</v>
      </c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07">
        <f>IF(D414=0,"",1)</f>
        <v>1</v>
      </c>
      <c r="T408" s="122"/>
      <c r="W408" s="128"/>
      <c r="X408" s="128"/>
      <c r="Y408" s="128"/>
      <c r="Z408" s="128"/>
      <c r="AA408" s="107" t="str">
        <f>CONCATENATE(U408," ",V408)</f>
        <v xml:space="preserve"> </v>
      </c>
    </row>
    <row r="409" spans="3:27" ht="17.100000000000001" customHeight="1" x14ac:dyDescent="0.25">
      <c r="C409" s="130" t="str">
        <f>Home!$B$2</f>
        <v>Temple Park, South Shields</v>
      </c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07">
        <f>IF(D414=0,"",1)</f>
        <v>1</v>
      </c>
      <c r="W409" s="128"/>
      <c r="X409" s="128"/>
      <c r="Y409" s="128"/>
      <c r="Z409" s="128"/>
    </row>
    <row r="410" spans="3:27" ht="17.100000000000001" customHeight="1" x14ac:dyDescent="0.25">
      <c r="C410" s="131" t="str">
        <f>Home!$G$3</f>
        <v>Saturday 2nd February 2019</v>
      </c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07">
        <f>IF(D414=0,"",1)</f>
        <v>1</v>
      </c>
    </row>
    <row r="411" spans="3:27" ht="40.5" customHeight="1" x14ac:dyDescent="0.25"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7">
        <f>IF(D414=0,"",1)</f>
        <v>1</v>
      </c>
    </row>
    <row r="412" spans="3:27" x14ac:dyDescent="0.25">
      <c r="C412" s="1" t="str">
        <f ca="1">Junior_Girls!$G$5</f>
        <v>Junior Girls</v>
      </c>
      <c r="P412" s="107">
        <f>IF(D414=0,"",1)</f>
        <v>1</v>
      </c>
    </row>
    <row r="413" spans="3:27" x14ac:dyDescent="0.25">
      <c r="C413" s="106" t="s">
        <v>0</v>
      </c>
      <c r="D413" s="106" t="s">
        <v>1</v>
      </c>
      <c r="E413" s="106" t="s">
        <v>2</v>
      </c>
      <c r="F413" s="106"/>
      <c r="G413" s="106"/>
      <c r="H413" s="106"/>
      <c r="I413" s="106"/>
      <c r="J413" s="106"/>
      <c r="K413" s="106" t="s">
        <v>82</v>
      </c>
      <c r="L413" s="106"/>
      <c r="M413" s="106"/>
      <c r="N413" s="106"/>
      <c r="O413" s="1" t="s">
        <v>3</v>
      </c>
      <c r="P413" s="107">
        <f>IF(D414=0,"",1)</f>
        <v>1</v>
      </c>
    </row>
    <row r="414" spans="3:27" x14ac:dyDescent="0.25">
      <c r="C414" s="1">
        <f>Junior_Girls!$G$7</f>
        <v>1</v>
      </c>
      <c r="D414" s="107">
        <f>Junior_Girls!$H$7</f>
        <v>61</v>
      </c>
      <c r="E414" s="107" t="str">
        <f ca="1">Junior_Girls!$I$7</f>
        <v>Millicent Breese</v>
      </c>
      <c r="K414" s="107" t="str">
        <f ca="1">Junior_Girls!$O$7</f>
        <v>Northumberland</v>
      </c>
      <c r="O414" s="123">
        <f>Junior_Girls!$S$7</f>
        <v>10.16</v>
      </c>
      <c r="P414" s="107">
        <f>IF(D414=0,"",1)</f>
        <v>1</v>
      </c>
    </row>
    <row r="415" spans="3:27" x14ac:dyDescent="0.25">
      <c r="C415" s="1">
        <f>Junior_Girls!$G$8</f>
        <v>2</v>
      </c>
      <c r="D415" s="107">
        <f>Junior_Girls!$H$8</f>
        <v>21</v>
      </c>
      <c r="E415" s="107" t="str">
        <f ca="1">Junior_Girls!$I$8</f>
        <v>Olesia Wilder</v>
      </c>
      <c r="K415" s="107" t="str">
        <f ca="1">Junior_Girls!$O$8</f>
        <v>Cumbria</v>
      </c>
      <c r="O415" s="123">
        <f>Junior_Girls!$S$8</f>
        <v>10.24</v>
      </c>
      <c r="P415" s="107">
        <f t="shared" ref="P415:P478" si="9">IF(D415=0,"",1)</f>
        <v>1</v>
      </c>
    </row>
    <row r="416" spans="3:27" x14ac:dyDescent="0.25">
      <c r="C416" s="1">
        <f>Junior_Girls!$G$9</f>
        <v>3</v>
      </c>
      <c r="D416" s="107">
        <f>Junior_Girls!$H$9</f>
        <v>59</v>
      </c>
      <c r="E416" s="107" t="str">
        <f ca="1">Junior_Girls!$I$9</f>
        <v>Erin Keeler-Clarke</v>
      </c>
      <c r="K416" s="107" t="str">
        <f ca="1">Junior_Girls!$O$9</f>
        <v>Durham</v>
      </c>
      <c r="O416" s="123">
        <f>Junior_Girls!$S$9</f>
        <v>10.29</v>
      </c>
      <c r="P416" s="107">
        <f t="shared" si="9"/>
        <v>1</v>
      </c>
    </row>
    <row r="417" spans="3:16" x14ac:dyDescent="0.25">
      <c r="C417" s="1">
        <f>Junior_Girls!$G$10</f>
        <v>4</v>
      </c>
      <c r="D417" s="107">
        <f>Junior_Girls!$H$10</f>
        <v>22</v>
      </c>
      <c r="E417" s="107" t="str">
        <f ca="1">Junior_Girls!$I$10</f>
        <v>Jessica Bailey</v>
      </c>
      <c r="K417" s="107" t="str">
        <f ca="1">Junior_Girls!$O$10</f>
        <v>Cumbria</v>
      </c>
      <c r="O417" s="123">
        <f>Junior_Girls!$S$10</f>
        <v>10.37</v>
      </c>
      <c r="P417" s="107">
        <f t="shared" si="9"/>
        <v>1</v>
      </c>
    </row>
    <row r="418" spans="3:16" x14ac:dyDescent="0.25">
      <c r="C418" s="1">
        <f>Junior_Girls!$G$11</f>
        <v>5</v>
      </c>
      <c r="D418" s="107">
        <f>Junior_Girls!$H$11</f>
        <v>81</v>
      </c>
      <c r="E418" s="107" t="str">
        <f ca="1">Junior_Girls!$I$11</f>
        <v>Issy Nicholls</v>
      </c>
      <c r="K418" s="107" t="str">
        <f ca="1">Junior_Girls!$O$11</f>
        <v>North Yorkshire</v>
      </c>
      <c r="O418" s="123">
        <f>Junior_Girls!$S$11</f>
        <v>10.41</v>
      </c>
      <c r="P418" s="107">
        <f t="shared" si="9"/>
        <v>1</v>
      </c>
    </row>
    <row r="419" spans="3:16" x14ac:dyDescent="0.25">
      <c r="C419" s="1">
        <f>Junior_Girls!$G$12</f>
        <v>6</v>
      </c>
      <c r="D419" s="107">
        <f>Junior_Girls!$H$12</f>
        <v>83</v>
      </c>
      <c r="E419" s="107" t="str">
        <f ca="1">Junior_Girls!$I$12</f>
        <v>Zoe Hill</v>
      </c>
      <c r="K419" s="107" t="str">
        <f ca="1">Junior_Girls!$O$12</f>
        <v>North Yorkshire</v>
      </c>
      <c r="O419" s="123">
        <f>Junior_Girls!$S$12</f>
        <v>10.41</v>
      </c>
      <c r="P419" s="107">
        <f t="shared" si="9"/>
        <v>1</v>
      </c>
    </row>
    <row r="420" spans="3:16" x14ac:dyDescent="0.25">
      <c r="C420" s="1">
        <f>Junior_Girls!$G$13</f>
        <v>7</v>
      </c>
      <c r="D420" s="107">
        <f>Junior_Girls!$H$13</f>
        <v>25</v>
      </c>
      <c r="E420" s="107" t="str">
        <f ca="1">Junior_Girls!$I$13</f>
        <v>Sarah Smith</v>
      </c>
      <c r="K420" s="107" t="str">
        <f ca="1">Junior_Girls!$O$13</f>
        <v>Cumbria</v>
      </c>
      <c r="O420" s="123">
        <f>Junior_Girls!$S$13</f>
        <v>10.48</v>
      </c>
      <c r="P420" s="107">
        <f t="shared" si="9"/>
        <v>1</v>
      </c>
    </row>
    <row r="421" spans="3:16" x14ac:dyDescent="0.25">
      <c r="C421" s="1">
        <f>Junior_Girls!$G$14</f>
        <v>8</v>
      </c>
      <c r="D421" s="107">
        <f>Junior_Girls!$H$14</f>
        <v>1</v>
      </c>
      <c r="E421" s="107" t="str">
        <f ca="1">Junior_Girls!$I$14</f>
        <v>Lois Creasey</v>
      </c>
      <c r="K421" s="107" t="str">
        <f ca="1">Junior_Girls!$O$14</f>
        <v>Cleveland</v>
      </c>
      <c r="O421" s="123">
        <f>Junior_Girls!$S$14</f>
        <v>10.51</v>
      </c>
      <c r="P421" s="107">
        <f t="shared" si="9"/>
        <v>1</v>
      </c>
    </row>
    <row r="422" spans="3:16" x14ac:dyDescent="0.25">
      <c r="C422" s="1">
        <f>Junior_Girls!$G$15</f>
        <v>9</v>
      </c>
      <c r="D422" s="107">
        <f>Junior_Girls!$H$15</f>
        <v>41</v>
      </c>
      <c r="E422" s="107" t="str">
        <f ca="1">Junior_Girls!$I$15</f>
        <v>Lucy Scothern</v>
      </c>
      <c r="K422" s="107" t="str">
        <f ca="1">Junior_Girls!$O$15</f>
        <v>Durham</v>
      </c>
      <c r="O422" s="123">
        <f>Junior_Girls!$S$15</f>
        <v>10.53</v>
      </c>
      <c r="P422" s="107">
        <f t="shared" si="9"/>
        <v>1</v>
      </c>
    </row>
    <row r="423" spans="3:16" x14ac:dyDescent="0.25">
      <c r="C423" s="1">
        <f>Junior_Girls!$G$16</f>
        <v>10</v>
      </c>
      <c r="D423" s="107">
        <f>Junior_Girls!$H$16</f>
        <v>42</v>
      </c>
      <c r="E423" s="107" t="str">
        <f ca="1">Junior_Girls!$I$16</f>
        <v>Katie Francis</v>
      </c>
      <c r="K423" s="107" t="str">
        <f ca="1">Junior_Girls!$O$16</f>
        <v>Durham</v>
      </c>
      <c r="O423" s="123">
        <f>Junior_Girls!$S$16</f>
        <v>10.57</v>
      </c>
      <c r="P423" s="107">
        <f t="shared" si="9"/>
        <v>1</v>
      </c>
    </row>
    <row r="424" spans="3:16" x14ac:dyDescent="0.25">
      <c r="C424" s="1">
        <f>Junior_Girls!$G$17</f>
        <v>11</v>
      </c>
      <c r="D424" s="107">
        <f>Junior_Girls!$H$17</f>
        <v>29</v>
      </c>
      <c r="E424" s="107" t="str">
        <f ca="1">Junior_Girls!$I$17</f>
        <v>Clara Samson</v>
      </c>
      <c r="K424" s="107" t="str">
        <f ca="1">Junior_Girls!$O$17</f>
        <v>Cumbria</v>
      </c>
      <c r="O424" s="123">
        <f>Junior_Girls!$S$17</f>
        <v>10.59</v>
      </c>
      <c r="P424" s="107">
        <f t="shared" si="9"/>
        <v>1</v>
      </c>
    </row>
    <row r="425" spans="3:16" x14ac:dyDescent="0.25">
      <c r="C425" s="1">
        <f>Junior_Girls!$G$18</f>
        <v>12</v>
      </c>
      <c r="D425" s="107">
        <f>Junior_Girls!$H$18</f>
        <v>45</v>
      </c>
      <c r="E425" s="107" t="str">
        <f ca="1">Junior_Girls!$I$18</f>
        <v>Abigail Thwaites</v>
      </c>
      <c r="K425" s="107" t="str">
        <f ca="1">Junior_Girls!$O$18</f>
        <v>Durham</v>
      </c>
      <c r="O425" s="123">
        <f>Junior_Girls!$S$18</f>
        <v>11</v>
      </c>
      <c r="P425" s="107">
        <f t="shared" si="9"/>
        <v>1</v>
      </c>
    </row>
    <row r="426" spans="3:16" x14ac:dyDescent="0.25">
      <c r="C426" s="1">
        <f>Junior_Girls!$G$19</f>
        <v>13</v>
      </c>
      <c r="D426" s="107">
        <f>Junior_Girls!$H$19</f>
        <v>82</v>
      </c>
      <c r="E426" s="107" t="str">
        <f ca="1">Junior_Girls!$I$19</f>
        <v>Eve Whitaker</v>
      </c>
      <c r="K426" s="107" t="str">
        <f ca="1">Junior_Girls!$O$19</f>
        <v>North Yorkshire</v>
      </c>
      <c r="O426" s="123">
        <f>Junior_Girls!$S$19</f>
        <v>11.01</v>
      </c>
      <c r="P426" s="107">
        <f t="shared" si="9"/>
        <v>1</v>
      </c>
    </row>
    <row r="427" spans="3:16" x14ac:dyDescent="0.25">
      <c r="C427" s="1">
        <f>Junior_Girls!$G$20</f>
        <v>14</v>
      </c>
      <c r="D427" s="107">
        <f>Junior_Girls!$H$20</f>
        <v>23</v>
      </c>
      <c r="E427" s="107" t="str">
        <f ca="1">Junior_Girls!$I$20</f>
        <v>Sophie Rylance</v>
      </c>
      <c r="K427" s="107" t="str">
        <f ca="1">Junior_Girls!$O$20</f>
        <v>Cumbria</v>
      </c>
      <c r="O427" s="123">
        <f>Junior_Girls!$S$20</f>
        <v>11.02</v>
      </c>
      <c r="P427" s="107">
        <f t="shared" si="9"/>
        <v>1</v>
      </c>
    </row>
    <row r="428" spans="3:16" x14ac:dyDescent="0.25">
      <c r="C428" s="1">
        <f>Junior_Girls!$G$21</f>
        <v>15</v>
      </c>
      <c r="D428" s="107">
        <f>Junior_Girls!$H$21</f>
        <v>62</v>
      </c>
      <c r="E428" s="107" t="str">
        <f ca="1">Junior_Girls!$I$21</f>
        <v>Abigail Leiper</v>
      </c>
      <c r="K428" s="107" t="str">
        <f ca="1">Junior_Girls!$O$21</f>
        <v>Northumberland</v>
      </c>
      <c r="O428" s="123">
        <f>Junior_Girls!$S$21</f>
        <v>11.03</v>
      </c>
      <c r="P428" s="107">
        <f t="shared" si="9"/>
        <v>1</v>
      </c>
    </row>
    <row r="429" spans="3:16" x14ac:dyDescent="0.25">
      <c r="C429" s="1">
        <f>Junior_Girls!$G$22</f>
        <v>16</v>
      </c>
      <c r="D429" s="107">
        <f>Junior_Girls!$H$22</f>
        <v>43</v>
      </c>
      <c r="E429" s="107" t="str">
        <f ca="1">Junior_Girls!$I$22</f>
        <v>Ciara Thornley</v>
      </c>
      <c r="K429" s="107" t="str">
        <f ca="1">Junior_Girls!$O$22</f>
        <v>Durham</v>
      </c>
      <c r="O429" s="123">
        <f>Junior_Girls!$S$22</f>
        <v>11.04</v>
      </c>
      <c r="P429" s="107">
        <f t="shared" si="9"/>
        <v>1</v>
      </c>
    </row>
    <row r="430" spans="3:16" x14ac:dyDescent="0.25">
      <c r="C430" s="1">
        <f>Junior_Girls!$G$23</f>
        <v>17</v>
      </c>
      <c r="D430" s="107">
        <f>Junior_Girls!$H$23</f>
        <v>84</v>
      </c>
      <c r="E430" s="107" t="str">
        <f ca="1">Junior_Girls!$I$23</f>
        <v>Marnie Scatchard</v>
      </c>
      <c r="K430" s="107" t="str">
        <f ca="1">Junior_Girls!$O$23</f>
        <v>North Yorkshire</v>
      </c>
      <c r="O430" s="123">
        <f>Junior_Girls!$S$23</f>
        <v>11.06</v>
      </c>
      <c r="P430" s="107">
        <f t="shared" si="9"/>
        <v>1</v>
      </c>
    </row>
    <row r="431" spans="3:16" x14ac:dyDescent="0.25">
      <c r="C431" s="1">
        <f>Junior_Girls!$G$24</f>
        <v>18</v>
      </c>
      <c r="D431" s="107">
        <f>Junior_Girls!$H$24</f>
        <v>46</v>
      </c>
      <c r="E431" s="107" t="str">
        <f ca="1">Junior_Girls!$I$24</f>
        <v>Freya Clarkson</v>
      </c>
      <c r="K431" s="107" t="str">
        <f ca="1">Junior_Girls!$O$24</f>
        <v>Durham</v>
      </c>
      <c r="O431" s="123">
        <f>Junior_Girls!$S$24</f>
        <v>11.07</v>
      </c>
      <c r="P431" s="107">
        <f t="shared" si="9"/>
        <v>1</v>
      </c>
    </row>
    <row r="432" spans="3:16" x14ac:dyDescent="0.25">
      <c r="C432" s="1">
        <f>Junior_Girls!$G$25</f>
        <v>19</v>
      </c>
      <c r="D432" s="107">
        <f>Junior_Girls!$H$25</f>
        <v>63</v>
      </c>
      <c r="E432" s="107" t="str">
        <f ca="1">Junior_Girls!$I$25</f>
        <v>Holly Waugh</v>
      </c>
      <c r="K432" s="107" t="str">
        <f ca="1">Junior_Girls!$O$25</f>
        <v>Northumberland</v>
      </c>
      <c r="O432" s="123">
        <f>Junior_Girls!$S$25</f>
        <v>11.07</v>
      </c>
      <c r="P432" s="107">
        <f t="shared" si="9"/>
        <v>1</v>
      </c>
    </row>
    <row r="433" spans="3:16" x14ac:dyDescent="0.25">
      <c r="C433" s="1">
        <f>Junior_Girls!$G$26</f>
        <v>20</v>
      </c>
      <c r="D433" s="107">
        <f>Junior_Girls!$H$26</f>
        <v>87</v>
      </c>
      <c r="E433" s="107" t="str">
        <f ca="1">Junior_Girls!$I$26</f>
        <v>Inez khaddi</v>
      </c>
      <c r="K433" s="107" t="str">
        <f ca="1">Junior_Girls!$O$26</f>
        <v>North Yorkshire</v>
      </c>
      <c r="O433" s="123">
        <f>Junior_Girls!$S$26</f>
        <v>11.08</v>
      </c>
      <c r="P433" s="107">
        <f t="shared" si="9"/>
        <v>1</v>
      </c>
    </row>
    <row r="434" spans="3:16" x14ac:dyDescent="0.25">
      <c r="C434" s="1">
        <f>Junior_Girls!$G$27</f>
        <v>21</v>
      </c>
      <c r="D434" s="107">
        <f>Junior_Girls!$H$27</f>
        <v>51</v>
      </c>
      <c r="E434" s="107" t="str">
        <f ca="1">Junior_Girls!$I$27</f>
        <v>Jessica Milburn</v>
      </c>
      <c r="K434" s="107" t="str">
        <f ca="1">Junior_Girls!$O$27</f>
        <v>Durham</v>
      </c>
      <c r="O434" s="123">
        <f>Junior_Girls!$S$27</f>
        <v>11.09</v>
      </c>
      <c r="P434" s="107">
        <f t="shared" si="9"/>
        <v>1</v>
      </c>
    </row>
    <row r="435" spans="3:16" x14ac:dyDescent="0.25">
      <c r="C435" s="1">
        <f>Junior_Girls!$G$28</f>
        <v>22</v>
      </c>
      <c r="D435" s="107">
        <f>Junior_Girls!$H$28</f>
        <v>44</v>
      </c>
      <c r="E435" s="107" t="str">
        <f ca="1">Junior_Girls!$I$28</f>
        <v>Freya Gibson</v>
      </c>
      <c r="K435" s="107" t="str">
        <f ca="1">Junior_Girls!$O$28</f>
        <v>Durham</v>
      </c>
      <c r="O435" s="123">
        <f>Junior_Girls!$S$28</f>
        <v>11.1</v>
      </c>
      <c r="P435" s="107">
        <f t="shared" si="9"/>
        <v>1</v>
      </c>
    </row>
    <row r="436" spans="3:16" x14ac:dyDescent="0.25">
      <c r="C436" s="1">
        <f>Junior_Girls!$G$29</f>
        <v>23</v>
      </c>
      <c r="D436" s="107">
        <f>Junior_Girls!$H$29</f>
        <v>88</v>
      </c>
      <c r="E436" s="107" t="str">
        <f ca="1">Junior_Girls!$I$29</f>
        <v>Willow Baker</v>
      </c>
      <c r="K436" s="107" t="str">
        <f ca="1">Junior_Girls!$O$29</f>
        <v>North Yorkshire</v>
      </c>
      <c r="O436" s="123">
        <f>Junior_Girls!$S$29</f>
        <v>11.11</v>
      </c>
      <c r="P436" s="107">
        <f t="shared" si="9"/>
        <v>1</v>
      </c>
    </row>
    <row r="437" spans="3:16" x14ac:dyDescent="0.25">
      <c r="C437" s="1">
        <f>Junior_Girls!$G$30</f>
        <v>24</v>
      </c>
      <c r="D437" s="107">
        <f>Junior_Girls!$H$30</f>
        <v>48</v>
      </c>
      <c r="E437" s="107" t="str">
        <f ca="1">Junior_Girls!$I$30</f>
        <v>Hannah Bowyer</v>
      </c>
      <c r="K437" s="107" t="str">
        <f ca="1">Junior_Girls!$O$30</f>
        <v>Durham</v>
      </c>
      <c r="O437" s="123">
        <f>Junior_Girls!$S$30</f>
        <v>11.11</v>
      </c>
      <c r="P437" s="107">
        <f t="shared" si="9"/>
        <v>1</v>
      </c>
    </row>
    <row r="438" spans="3:16" x14ac:dyDescent="0.25">
      <c r="C438" s="1">
        <f>Junior_Girls!$G$31</f>
        <v>25</v>
      </c>
      <c r="D438" s="107">
        <f>Junior_Girls!$H$31</f>
        <v>3</v>
      </c>
      <c r="E438" s="107" t="str">
        <f ca="1">Junior_Girls!$I$31</f>
        <v>Isobel Herbert</v>
      </c>
      <c r="K438" s="107" t="str">
        <f ca="1">Junior_Girls!$O$31</f>
        <v>Cleveland</v>
      </c>
      <c r="O438" s="123">
        <f>Junior_Girls!$S$31</f>
        <v>11.12</v>
      </c>
      <c r="P438" s="107">
        <f t="shared" si="9"/>
        <v>1</v>
      </c>
    </row>
    <row r="439" spans="3:16" x14ac:dyDescent="0.25">
      <c r="C439" s="1">
        <f>Junior_Girls!$G$32</f>
        <v>26</v>
      </c>
      <c r="D439" s="107">
        <f>Junior_Girls!$H$32</f>
        <v>92</v>
      </c>
      <c r="E439" s="107" t="str">
        <f ca="1">Junior_Girls!$I$32</f>
        <v>Scarlett Metcalfe</v>
      </c>
      <c r="K439" s="107" t="str">
        <f ca="1">Junior_Girls!$O$32</f>
        <v>North Yorkshire</v>
      </c>
      <c r="O439" s="123">
        <f>Junior_Girls!$S$32</f>
        <v>111.13</v>
      </c>
      <c r="P439" s="107">
        <f t="shared" si="9"/>
        <v>1</v>
      </c>
    </row>
    <row r="440" spans="3:16" x14ac:dyDescent="0.25">
      <c r="C440" s="1">
        <f>Junior_Girls!$G$33</f>
        <v>27</v>
      </c>
      <c r="D440" s="107">
        <f>Junior_Girls!$H$33</f>
        <v>26</v>
      </c>
      <c r="E440" s="107" t="str">
        <f ca="1">Junior_Girls!$I$33</f>
        <v>Maddie Hutton</v>
      </c>
      <c r="K440" s="107" t="str">
        <f ca="1">Junior_Girls!$O$33</f>
        <v>Cumbria</v>
      </c>
      <c r="O440" s="123">
        <f>Junior_Girls!$S$33</f>
        <v>11.14</v>
      </c>
      <c r="P440" s="107">
        <f t="shared" si="9"/>
        <v>1</v>
      </c>
    </row>
    <row r="441" spans="3:16" x14ac:dyDescent="0.25">
      <c r="C441" s="1">
        <f>Junior_Girls!$G$34</f>
        <v>28</v>
      </c>
      <c r="D441" s="107">
        <f>Junior_Girls!$H$34</f>
        <v>64</v>
      </c>
      <c r="E441" s="107" t="str">
        <f ca="1">Junior_Girls!$I$34</f>
        <v>Lauren Brown</v>
      </c>
      <c r="K441" s="107" t="str">
        <f ca="1">Junior_Girls!$O$34</f>
        <v>Northumberland</v>
      </c>
      <c r="O441" s="123">
        <f>Junior_Girls!$S$34</f>
        <v>11.18</v>
      </c>
      <c r="P441" s="107">
        <f t="shared" si="9"/>
        <v>1</v>
      </c>
    </row>
    <row r="442" spans="3:16" x14ac:dyDescent="0.25">
      <c r="C442" s="1">
        <f>Junior_Girls!$G$35</f>
        <v>29</v>
      </c>
      <c r="D442" s="107">
        <f>Junior_Girls!$H$35</f>
        <v>28</v>
      </c>
      <c r="E442" s="107" t="str">
        <f ca="1">Junior_Girls!$I$35</f>
        <v>Millie Bell</v>
      </c>
      <c r="K442" s="107" t="str">
        <f ca="1">Junior_Girls!$O$35</f>
        <v>Cumbria</v>
      </c>
      <c r="O442" s="123">
        <f>Junior_Girls!$S$35</f>
        <v>11.21</v>
      </c>
      <c r="P442" s="107">
        <f t="shared" si="9"/>
        <v>1</v>
      </c>
    </row>
    <row r="443" spans="3:16" x14ac:dyDescent="0.25">
      <c r="C443" s="1">
        <f>Junior_Girls!$G$36</f>
        <v>30</v>
      </c>
      <c r="D443" s="107">
        <f>Junior_Girls!$H$36</f>
        <v>2</v>
      </c>
      <c r="E443" s="107" t="str">
        <f ca="1">Junior_Girls!$I$36</f>
        <v>Emma McNeill</v>
      </c>
      <c r="K443" s="107" t="str">
        <f ca="1">Junior_Girls!$O$36</f>
        <v>Cleveland</v>
      </c>
      <c r="O443" s="123">
        <f>Junior_Girls!$S$36</f>
        <v>11.22</v>
      </c>
      <c r="P443" s="107">
        <f t="shared" si="9"/>
        <v>1</v>
      </c>
    </row>
    <row r="444" spans="3:16" x14ac:dyDescent="0.25">
      <c r="C444" s="1">
        <f>Junior_Girls!$G$37</f>
        <v>31</v>
      </c>
      <c r="D444" s="107">
        <f>Junior_Girls!$H$37</f>
        <v>93</v>
      </c>
      <c r="E444" s="107" t="str">
        <f ca="1">Junior_Girls!$I$37</f>
        <v>Alana Teasdale</v>
      </c>
      <c r="K444" s="107" t="str">
        <f ca="1">Junior_Girls!$O$37</f>
        <v>North Yorkshire</v>
      </c>
      <c r="O444" s="123">
        <f>Junior_Girls!$S$37</f>
        <v>11.24</v>
      </c>
      <c r="P444" s="107">
        <f t="shared" si="9"/>
        <v>1</v>
      </c>
    </row>
    <row r="445" spans="3:16" x14ac:dyDescent="0.25">
      <c r="C445" s="1">
        <f>Junior_Girls!$G$38</f>
        <v>32</v>
      </c>
      <c r="D445" s="107">
        <f>Junior_Girls!$H$38</f>
        <v>68</v>
      </c>
      <c r="E445" s="107" t="str">
        <f ca="1">Junior_Girls!$I$38</f>
        <v>Ellie Van Der Merwe</v>
      </c>
      <c r="K445" s="107" t="str">
        <f ca="1">Junior_Girls!$O$38</f>
        <v>Northumberland</v>
      </c>
      <c r="O445" s="123">
        <f>Junior_Girls!$S$38</f>
        <v>11.25</v>
      </c>
      <c r="P445" s="107">
        <f t="shared" si="9"/>
        <v>1</v>
      </c>
    </row>
    <row r="446" spans="3:16" x14ac:dyDescent="0.25">
      <c r="C446" s="1">
        <f>Junior_Girls!$G$39</f>
        <v>33</v>
      </c>
      <c r="D446" s="107">
        <f>Junior_Girls!$H$39</f>
        <v>89</v>
      </c>
      <c r="E446" s="107" t="str">
        <f ca="1">Junior_Girls!$I$39</f>
        <v>Amelie Aylesbury</v>
      </c>
      <c r="K446" s="107" t="str">
        <f ca="1">Junior_Girls!$O$39</f>
        <v>North Yorkshire</v>
      </c>
      <c r="O446" s="123">
        <f>Junior_Girls!$S$39</f>
        <v>11.27</v>
      </c>
      <c r="P446" s="107">
        <f t="shared" si="9"/>
        <v>1</v>
      </c>
    </row>
    <row r="447" spans="3:16" x14ac:dyDescent="0.25">
      <c r="C447" s="1">
        <f>Junior_Girls!$G$40</f>
        <v>34</v>
      </c>
      <c r="D447" s="107">
        <f>Junior_Girls!$H$40</f>
        <v>86</v>
      </c>
      <c r="E447" s="107" t="str">
        <f ca="1">Junior_Girls!$I$40</f>
        <v>Shannon Robinson</v>
      </c>
      <c r="K447" s="107" t="str">
        <f ca="1">Junior_Girls!$O$40</f>
        <v>North Yorkshire</v>
      </c>
      <c r="O447" s="123">
        <f>Junior_Girls!$S$40</f>
        <v>11.27</v>
      </c>
      <c r="P447" s="107">
        <f t="shared" si="9"/>
        <v>1</v>
      </c>
    </row>
    <row r="448" spans="3:16" x14ac:dyDescent="0.25">
      <c r="C448" s="1">
        <f>Junior_Girls!$G$41</f>
        <v>35</v>
      </c>
      <c r="D448" s="107">
        <f>Junior_Girls!$H$41</f>
        <v>4</v>
      </c>
      <c r="E448" s="107" t="str">
        <f ca="1">Junior_Girls!$I$41</f>
        <v>Imogen Lillie</v>
      </c>
      <c r="K448" s="107" t="str">
        <f ca="1">Junior_Girls!$O$41</f>
        <v>Cleveland</v>
      </c>
      <c r="O448" s="123">
        <f>Junior_Girls!$S$41</f>
        <v>11.31</v>
      </c>
      <c r="P448" s="107">
        <f t="shared" si="9"/>
        <v>1</v>
      </c>
    </row>
    <row r="449" spans="3:16" x14ac:dyDescent="0.25">
      <c r="C449" s="1">
        <f>Junior_Girls!$G$42</f>
        <v>36</v>
      </c>
      <c r="D449" s="107">
        <f>Junior_Girls!$H$42</f>
        <v>94</v>
      </c>
      <c r="E449" s="107" t="str">
        <f ca="1">Junior_Girls!$I$42</f>
        <v>Holly McCowie</v>
      </c>
      <c r="K449" s="107" t="str">
        <f ca="1">Junior_Girls!$O$42</f>
        <v>North Yorkshire</v>
      </c>
      <c r="O449" s="123">
        <f>Junior_Girls!$S$42</f>
        <v>11.34</v>
      </c>
      <c r="P449" s="107">
        <f t="shared" si="9"/>
        <v>1</v>
      </c>
    </row>
    <row r="450" spans="3:16" x14ac:dyDescent="0.25">
      <c r="C450" s="1">
        <f>Junior_Girls!$G$43</f>
        <v>37</v>
      </c>
      <c r="D450" s="107">
        <f>Junior_Girls!$H$43</f>
        <v>31</v>
      </c>
      <c r="E450" s="107" t="str">
        <f ca="1">Junior_Girls!$I$43</f>
        <v>Eliza Nicholson</v>
      </c>
      <c r="K450" s="107" t="str">
        <f ca="1">Junior_Girls!$O$43</f>
        <v>Cumbria</v>
      </c>
      <c r="O450" s="123">
        <f>Junior_Girls!$S$43</f>
        <v>11.36</v>
      </c>
      <c r="P450" s="107">
        <f t="shared" si="9"/>
        <v>1</v>
      </c>
    </row>
    <row r="451" spans="3:16" x14ac:dyDescent="0.25">
      <c r="C451" s="1">
        <f>Junior_Girls!$G$44</f>
        <v>38</v>
      </c>
      <c r="D451" s="107">
        <f>Junior_Girls!$H$44</f>
        <v>5</v>
      </c>
      <c r="E451" s="107" t="str">
        <f ca="1">Junior_Girls!$I$44</f>
        <v>Katie Lowe</v>
      </c>
      <c r="K451" s="107" t="str">
        <f ca="1">Junior_Girls!$O$44</f>
        <v>Cleveland</v>
      </c>
      <c r="O451" s="123">
        <f>Junior_Girls!$S$44</f>
        <v>11.37</v>
      </c>
      <c r="P451" s="107">
        <f t="shared" si="9"/>
        <v>1</v>
      </c>
    </row>
    <row r="452" spans="3:16" x14ac:dyDescent="0.25">
      <c r="C452" s="1">
        <f>Junior_Girls!$G$45</f>
        <v>39</v>
      </c>
      <c r="D452" s="107">
        <f>Junior_Girls!$H$45</f>
        <v>40</v>
      </c>
      <c r="E452" s="107" t="str">
        <f ca="1">Junior_Girls!$I$45</f>
        <v>Elodie Malcolm</v>
      </c>
      <c r="K452" s="107" t="str">
        <f ca="1">Junior_Girls!$O$45</f>
        <v>Cumbria</v>
      </c>
      <c r="O452" s="123">
        <f>Junior_Girls!$S$45</f>
        <v>11.44</v>
      </c>
      <c r="P452" s="107">
        <f t="shared" si="9"/>
        <v>1</v>
      </c>
    </row>
    <row r="453" spans="3:16" x14ac:dyDescent="0.25">
      <c r="C453" s="1">
        <f>Junior_Girls!$G$46</f>
        <v>40</v>
      </c>
      <c r="D453" s="107">
        <f>Junior_Girls!$H$46</f>
        <v>65</v>
      </c>
      <c r="E453" s="107" t="str">
        <f ca="1">Junior_Girls!$I$46</f>
        <v>Hannah Johnston</v>
      </c>
      <c r="K453" s="107" t="str">
        <f ca="1">Junior_Girls!$O$46</f>
        <v>Northumberland</v>
      </c>
      <c r="O453" s="123">
        <f>Junior_Girls!$S$46</f>
        <v>11.45</v>
      </c>
      <c r="P453" s="107">
        <f t="shared" si="9"/>
        <v>1</v>
      </c>
    </row>
    <row r="454" spans="3:16" x14ac:dyDescent="0.25">
      <c r="C454" s="1">
        <f>Junior_Girls!$G$47</f>
        <v>41</v>
      </c>
      <c r="D454" s="107">
        <f>Junior_Girls!$H$47</f>
        <v>10</v>
      </c>
      <c r="E454" s="107" t="str">
        <f ca="1">Junior_Girls!$I$47</f>
        <v>Poppie Addison</v>
      </c>
      <c r="K454" s="107" t="str">
        <f ca="1">Junior_Girls!$O$47</f>
        <v>Cleveland</v>
      </c>
      <c r="O454" s="123">
        <f>Junior_Girls!$S$47</f>
        <v>11.46</v>
      </c>
      <c r="P454" s="107">
        <f t="shared" si="9"/>
        <v>1</v>
      </c>
    </row>
    <row r="455" spans="3:16" x14ac:dyDescent="0.25">
      <c r="C455" s="1">
        <f>Junior_Girls!$G$48</f>
        <v>42</v>
      </c>
      <c r="D455" s="107">
        <f>Junior_Girls!$H$48</f>
        <v>30</v>
      </c>
      <c r="E455" s="107" t="str">
        <f ca="1">Junior_Girls!$I$48</f>
        <v>Laura Brown</v>
      </c>
      <c r="K455" s="107" t="str">
        <f ca="1">Junior_Girls!$O$48</f>
        <v>Cumbria</v>
      </c>
      <c r="O455" s="123">
        <f>Junior_Girls!$S$48</f>
        <v>11.47</v>
      </c>
      <c r="P455" s="107">
        <f t="shared" si="9"/>
        <v>1</v>
      </c>
    </row>
    <row r="456" spans="3:16" x14ac:dyDescent="0.25">
      <c r="C456" s="1">
        <f>Junior_Girls!$G$49</f>
        <v>43</v>
      </c>
      <c r="D456" s="107">
        <f>Junior_Girls!$H$49</f>
        <v>47</v>
      </c>
      <c r="E456" s="107" t="str">
        <f ca="1">Junior_Girls!$I$49</f>
        <v>Mia Wetherill</v>
      </c>
      <c r="K456" s="107" t="str">
        <f ca="1">Junior_Girls!$O$49</f>
        <v>Durham</v>
      </c>
      <c r="O456" s="123">
        <f>Junior_Girls!$S$49</f>
        <v>11.49</v>
      </c>
      <c r="P456" s="107">
        <f t="shared" si="9"/>
        <v>1</v>
      </c>
    </row>
    <row r="457" spans="3:16" x14ac:dyDescent="0.25">
      <c r="C457" s="1">
        <f>Junior_Girls!$G$50</f>
        <v>44</v>
      </c>
      <c r="D457" s="107">
        <f>Junior_Girls!$H$50</f>
        <v>24</v>
      </c>
      <c r="E457" s="107" t="str">
        <f ca="1">Junior_Girls!$I$50</f>
        <v>Gemma O'Dowd</v>
      </c>
      <c r="K457" s="107" t="str">
        <f ca="1">Junior_Girls!$O$50</f>
        <v>Cumbria</v>
      </c>
      <c r="O457" s="123">
        <f>Junior_Girls!$S$50</f>
        <v>11.5</v>
      </c>
      <c r="P457" s="107">
        <f t="shared" si="9"/>
        <v>1</v>
      </c>
    </row>
    <row r="458" spans="3:16" x14ac:dyDescent="0.25">
      <c r="C458" s="1">
        <f>Junior_Girls!$G$51</f>
        <v>45</v>
      </c>
      <c r="D458" s="107">
        <f>Junior_Girls!$H$51</f>
        <v>7</v>
      </c>
      <c r="E458" s="107" t="str">
        <f ca="1">Junior_Girls!$I$51</f>
        <v>Isobelle Troop</v>
      </c>
      <c r="K458" s="107" t="str">
        <f ca="1">Junior_Girls!$O$51</f>
        <v>Cleveland</v>
      </c>
      <c r="O458" s="123">
        <f>Junior_Girls!$S$51</f>
        <v>11.51</v>
      </c>
      <c r="P458" s="107">
        <f t="shared" si="9"/>
        <v>1</v>
      </c>
    </row>
    <row r="459" spans="3:16" x14ac:dyDescent="0.25">
      <c r="C459" s="1">
        <f>Junior_Girls!$G$52</f>
        <v>46</v>
      </c>
      <c r="D459" s="107">
        <f>Junior_Girls!$H$52</f>
        <v>91</v>
      </c>
      <c r="E459" s="107" t="str">
        <f ca="1">Junior_Girls!$I$52</f>
        <v>Frances Hogg</v>
      </c>
      <c r="K459" s="107" t="str">
        <f ca="1">Junior_Girls!$O$52</f>
        <v>North Yorkshire</v>
      </c>
      <c r="O459" s="123">
        <f>Junior_Girls!$S$52</f>
        <v>11.52</v>
      </c>
      <c r="P459" s="107">
        <f t="shared" si="9"/>
        <v>1</v>
      </c>
    </row>
    <row r="460" spans="3:16" x14ac:dyDescent="0.25">
      <c r="C460" s="1">
        <f>Junior_Girls!$G$53</f>
        <v>47</v>
      </c>
      <c r="D460" s="107">
        <f>Junior_Girls!$H$53</f>
        <v>71</v>
      </c>
      <c r="E460" s="107" t="str">
        <f ca="1">Junior_Girls!$I$53</f>
        <v>Zara Naughton</v>
      </c>
      <c r="K460" s="107" t="str">
        <f ca="1">Junior_Girls!$O$53</f>
        <v>Northumberland</v>
      </c>
      <c r="O460" s="123">
        <f>Junior_Girls!$S$53</f>
        <v>11.53</v>
      </c>
      <c r="P460" s="107">
        <f t="shared" si="9"/>
        <v>1</v>
      </c>
    </row>
    <row r="461" spans="3:16" x14ac:dyDescent="0.25">
      <c r="C461" s="1">
        <f>Junior_Girls!$G$54</f>
        <v>48</v>
      </c>
      <c r="D461" s="107">
        <f>Junior_Girls!$H$54</f>
        <v>53</v>
      </c>
      <c r="E461" s="107" t="str">
        <f ca="1">Junior_Girls!$I$54</f>
        <v>Alix Walton</v>
      </c>
      <c r="K461" s="107" t="str">
        <f ca="1">Junior_Girls!$O$54</f>
        <v>Durham</v>
      </c>
      <c r="O461" s="123">
        <f>Junior_Girls!$S$54</f>
        <v>11.54</v>
      </c>
      <c r="P461" s="107">
        <f t="shared" si="9"/>
        <v>1</v>
      </c>
    </row>
    <row r="462" spans="3:16" x14ac:dyDescent="0.25">
      <c r="C462" s="1">
        <f>Junior_Girls!$G$55</f>
        <v>49</v>
      </c>
      <c r="D462" s="107">
        <f>Junior_Girls!$H$55</f>
        <v>54</v>
      </c>
      <c r="E462" s="107" t="str">
        <f ca="1">Junior_Girls!$I$55</f>
        <v>Kathryn Lee</v>
      </c>
      <c r="K462" s="107" t="str">
        <f ca="1">Junior_Girls!$O$55</f>
        <v>Durham</v>
      </c>
      <c r="O462" s="123">
        <f>Junior_Girls!$S$55</f>
        <v>11.54</v>
      </c>
      <c r="P462" s="107">
        <f t="shared" si="9"/>
        <v>1</v>
      </c>
    </row>
    <row r="463" spans="3:16" x14ac:dyDescent="0.25">
      <c r="C463" s="1">
        <f>Junior_Girls!$G$56</f>
        <v>50</v>
      </c>
      <c r="D463" s="107">
        <f>Junior_Girls!$H$56</f>
        <v>69</v>
      </c>
      <c r="E463" s="107" t="str">
        <f ca="1">Junior_Girls!$I$56</f>
        <v>Kate Rickerby</v>
      </c>
      <c r="K463" s="107" t="str">
        <f ca="1">Junior_Girls!$O$56</f>
        <v>Northumberland</v>
      </c>
      <c r="O463" s="123">
        <f>Junior_Girls!$S$56</f>
        <v>11.58</v>
      </c>
      <c r="P463" s="107">
        <f t="shared" si="9"/>
        <v>1</v>
      </c>
    </row>
    <row r="464" spans="3:16" x14ac:dyDescent="0.25">
      <c r="C464" s="1">
        <f>Junior_Girls!$G$57</f>
        <v>51</v>
      </c>
      <c r="D464" s="107">
        <f>Junior_Girls!$H$57</f>
        <v>27</v>
      </c>
      <c r="E464" s="107" t="str">
        <f ca="1">Junior_Girls!$I$57</f>
        <v xml:space="preserve">Grace Monkhouse </v>
      </c>
      <c r="K464" s="107" t="str">
        <f ca="1">Junior_Girls!$O$57</f>
        <v>Cumbria</v>
      </c>
      <c r="O464" s="123">
        <f>Junior_Girls!$S$57</f>
        <v>11.58</v>
      </c>
      <c r="P464" s="107">
        <f t="shared" si="9"/>
        <v>1</v>
      </c>
    </row>
    <row r="465" spans="3:16" x14ac:dyDescent="0.25">
      <c r="C465" s="1">
        <f>Junior_Girls!$G$58</f>
        <v>52</v>
      </c>
      <c r="D465" s="107">
        <f>Junior_Girls!$H$58</f>
        <v>50</v>
      </c>
      <c r="E465" s="107" t="str">
        <f ca="1">Junior_Girls!$I$58</f>
        <v>Jessica Peart</v>
      </c>
      <c r="K465" s="107" t="str">
        <f ca="1">Junior_Girls!$O$58</f>
        <v>Durham</v>
      </c>
      <c r="O465" s="123">
        <f>Junior_Girls!$S$58</f>
        <v>12.01</v>
      </c>
      <c r="P465" s="107">
        <f t="shared" si="9"/>
        <v>1</v>
      </c>
    </row>
    <row r="466" spans="3:16" x14ac:dyDescent="0.25">
      <c r="C466" s="1">
        <f>Junior_Girls!$G$59</f>
        <v>53</v>
      </c>
      <c r="D466" s="107">
        <f>Junior_Girls!$H$59</f>
        <v>35</v>
      </c>
      <c r="E466" s="107" t="str">
        <f ca="1">Junior_Girls!$I$59</f>
        <v>Alex Holmes</v>
      </c>
      <c r="K466" s="107" t="str">
        <f ca="1">Junior_Girls!$O$59</f>
        <v>Cumbria</v>
      </c>
      <c r="O466" s="123">
        <f>Junior_Girls!$S$59</f>
        <v>12.04</v>
      </c>
      <c r="P466" s="107">
        <f t="shared" si="9"/>
        <v>1</v>
      </c>
    </row>
    <row r="467" spans="3:16" x14ac:dyDescent="0.25">
      <c r="C467" s="1">
        <f>Junior_Girls!$G$60</f>
        <v>54</v>
      </c>
      <c r="D467" s="107">
        <f>Junior_Girls!$H$60</f>
        <v>32</v>
      </c>
      <c r="E467" s="107" t="str">
        <f ca="1">Junior_Girls!$I$60</f>
        <v>Elise Tallon</v>
      </c>
      <c r="K467" s="107" t="str">
        <f ca="1">Junior_Girls!$O$60</f>
        <v>Cumbria</v>
      </c>
      <c r="O467" s="123">
        <f>Junior_Girls!$S$60</f>
        <v>12.07</v>
      </c>
      <c r="P467" s="107">
        <f t="shared" si="9"/>
        <v>1</v>
      </c>
    </row>
    <row r="468" spans="3:16" x14ac:dyDescent="0.25">
      <c r="C468" s="1">
        <f>Junior_Girls!$G$61</f>
        <v>55</v>
      </c>
      <c r="D468" s="107">
        <f>Junior_Girls!$H$61</f>
        <v>56</v>
      </c>
      <c r="E468" s="107" t="str">
        <f ca="1">Junior_Girls!$I$61</f>
        <v>Elizabeth McKinnon</v>
      </c>
      <c r="K468" s="107" t="str">
        <f ca="1">Junior_Girls!$O$61</f>
        <v>Durham</v>
      </c>
      <c r="O468" s="123">
        <f>Junior_Girls!$S$61</f>
        <v>12.13</v>
      </c>
      <c r="P468" s="107">
        <f t="shared" si="9"/>
        <v>1</v>
      </c>
    </row>
    <row r="469" spans="3:16" x14ac:dyDescent="0.25">
      <c r="C469" s="1">
        <f>Junior_Girls!$G$62</f>
        <v>56</v>
      </c>
      <c r="D469" s="107">
        <f>Junior_Girls!$H$62</f>
        <v>70</v>
      </c>
      <c r="E469" s="107" t="str">
        <f ca="1">Junior_Girls!$I$62</f>
        <v>Katie Joslyn</v>
      </c>
      <c r="K469" s="107" t="str">
        <f ca="1">Junior_Girls!$O$62</f>
        <v>Northumberland</v>
      </c>
      <c r="O469" s="123">
        <f>Junior_Girls!$S$62</f>
        <v>12.13</v>
      </c>
      <c r="P469" s="107">
        <f t="shared" si="9"/>
        <v>1</v>
      </c>
    </row>
    <row r="470" spans="3:16" x14ac:dyDescent="0.25">
      <c r="C470" s="1">
        <f>Junior_Girls!$G$63</f>
        <v>57</v>
      </c>
      <c r="D470" s="107">
        <f>Junior_Girls!$H$63</f>
        <v>74</v>
      </c>
      <c r="E470" s="107" t="str">
        <f ca="1">Junior_Girls!$I$63</f>
        <v>Daisy McClintock</v>
      </c>
      <c r="K470" s="107" t="str">
        <f ca="1">Junior_Girls!$O$63</f>
        <v>Northumberland</v>
      </c>
      <c r="O470" s="123">
        <f>Junior_Girls!$S$63</f>
        <v>12.14</v>
      </c>
      <c r="P470" s="107">
        <f t="shared" si="9"/>
        <v>1</v>
      </c>
    </row>
    <row r="471" spans="3:16" x14ac:dyDescent="0.25">
      <c r="C471" s="1">
        <f>Junior_Girls!$G$64</f>
        <v>58</v>
      </c>
      <c r="D471" s="107">
        <f>Junior_Girls!$H$64</f>
        <v>72</v>
      </c>
      <c r="E471" s="107" t="str">
        <f ca="1">Junior_Girls!$I$64</f>
        <v>Caitlin Flanagan</v>
      </c>
      <c r="K471" s="107" t="str">
        <f ca="1">Junior_Girls!$O$64</f>
        <v>Northumberland</v>
      </c>
      <c r="O471" s="123">
        <f>Junior_Girls!$S$64</f>
        <v>12.14</v>
      </c>
      <c r="P471" s="107">
        <f t="shared" si="9"/>
        <v>1</v>
      </c>
    </row>
    <row r="472" spans="3:16" x14ac:dyDescent="0.25">
      <c r="C472" s="1">
        <f>Junior_Girls!$G$65</f>
        <v>59</v>
      </c>
      <c r="D472" s="107">
        <f>Junior_Girls!$H$65</f>
        <v>55</v>
      </c>
      <c r="E472" s="107" t="str">
        <f ca="1">Junior_Girls!$I$65</f>
        <v>Jessica Ord</v>
      </c>
      <c r="K472" s="107" t="str">
        <f ca="1">Junior_Girls!$O$65</f>
        <v>Durham</v>
      </c>
      <c r="O472" s="123">
        <f>Junior_Girls!$S$65</f>
        <v>12.14</v>
      </c>
      <c r="P472" s="107">
        <f t="shared" si="9"/>
        <v>1</v>
      </c>
    </row>
    <row r="473" spans="3:16" x14ac:dyDescent="0.25">
      <c r="C473" s="1">
        <f>Junior_Girls!$G$66</f>
        <v>60</v>
      </c>
      <c r="D473" s="107">
        <f>Junior_Girls!$H$66</f>
        <v>17</v>
      </c>
      <c r="E473" s="107" t="str">
        <f ca="1">Junior_Girls!$I$66</f>
        <v>Maddy Cox</v>
      </c>
      <c r="K473" s="107" t="str">
        <f ca="1">Junior_Girls!$O$66</f>
        <v>Cleveland</v>
      </c>
      <c r="O473" s="123">
        <f>Junior_Girls!$S$66</f>
        <v>12.18</v>
      </c>
      <c r="P473" s="107">
        <f t="shared" si="9"/>
        <v>1</v>
      </c>
    </row>
    <row r="474" spans="3:16" x14ac:dyDescent="0.25">
      <c r="C474" s="1">
        <f>Junior_Girls!$G$67</f>
        <v>61</v>
      </c>
      <c r="D474" s="107">
        <f>Junior_Girls!$H$67</f>
        <v>6</v>
      </c>
      <c r="E474" s="107" t="str">
        <f ca="1">Junior_Girls!$I$67</f>
        <v>Gabby Hall</v>
      </c>
      <c r="K474" s="107" t="str">
        <f ca="1">Junior_Girls!$O$67</f>
        <v>Cleveland</v>
      </c>
      <c r="O474" s="123">
        <f>Junior_Girls!$S$67</f>
        <v>12.19</v>
      </c>
      <c r="P474" s="107">
        <f t="shared" si="9"/>
        <v>1</v>
      </c>
    </row>
    <row r="475" spans="3:16" x14ac:dyDescent="0.25">
      <c r="C475" s="1">
        <f>Junior_Girls!$G$68</f>
        <v>62</v>
      </c>
      <c r="D475" s="107">
        <f>Junior_Girls!$H$68</f>
        <v>52</v>
      </c>
      <c r="E475" s="107" t="str">
        <f ca="1">Junior_Girls!$I$68</f>
        <v>Anya Crowder</v>
      </c>
      <c r="K475" s="107" t="str">
        <f ca="1">Junior_Girls!$O$68</f>
        <v>Durham</v>
      </c>
      <c r="O475" s="123">
        <f>Junior_Girls!$S$68</f>
        <v>12.22</v>
      </c>
      <c r="P475" s="107">
        <f t="shared" si="9"/>
        <v>1</v>
      </c>
    </row>
    <row r="476" spans="3:16" x14ac:dyDescent="0.25">
      <c r="C476" s="1">
        <f>Junior_Girls!$G$69</f>
        <v>63</v>
      </c>
      <c r="D476" s="107">
        <f>Junior_Girls!$H$69</f>
        <v>16</v>
      </c>
      <c r="E476" s="107" t="str">
        <f ca="1">Junior_Girls!$I$69</f>
        <v>Fern Sheldon</v>
      </c>
      <c r="K476" s="107" t="str">
        <f ca="1">Junior_Girls!$O$69</f>
        <v>Cleveland</v>
      </c>
      <c r="O476" s="123">
        <f>Junior_Girls!$S$69</f>
        <v>12.24</v>
      </c>
      <c r="P476" s="107">
        <f t="shared" si="9"/>
        <v>1</v>
      </c>
    </row>
    <row r="477" spans="3:16" x14ac:dyDescent="0.25">
      <c r="C477" s="1">
        <f>Junior_Girls!$G$70</f>
        <v>64</v>
      </c>
      <c r="D477" s="107">
        <f>Junior_Girls!$H$70</f>
        <v>75</v>
      </c>
      <c r="E477" s="107" t="str">
        <f ca="1">Junior_Girls!$I$70</f>
        <v>Faye Landless</v>
      </c>
      <c r="K477" s="107" t="str">
        <f ca="1">Junior_Girls!$O$70</f>
        <v>Northumberland</v>
      </c>
      <c r="O477" s="123">
        <f>Junior_Girls!$S$70</f>
        <v>12.33</v>
      </c>
      <c r="P477" s="107">
        <f t="shared" si="9"/>
        <v>1</v>
      </c>
    </row>
    <row r="478" spans="3:16" x14ac:dyDescent="0.25">
      <c r="C478" s="1">
        <f>Junior_Girls!$G$71</f>
        <v>65</v>
      </c>
      <c r="D478" s="107">
        <f>Junior_Girls!$H$71</f>
        <v>36</v>
      </c>
      <c r="E478" s="107" t="str">
        <f ca="1">Junior_Girls!$I$71</f>
        <v>Melissa McIntosh</v>
      </c>
      <c r="K478" s="107" t="str">
        <f ca="1">Junior_Girls!$O$71</f>
        <v>Cumbria</v>
      </c>
      <c r="O478" s="123">
        <f>Junior_Girls!$S$71</f>
        <v>12.39</v>
      </c>
      <c r="P478" s="107">
        <f t="shared" si="9"/>
        <v>1</v>
      </c>
    </row>
    <row r="479" spans="3:16" x14ac:dyDescent="0.25">
      <c r="C479" s="1">
        <f>Junior_Girls!$G$72</f>
        <v>66</v>
      </c>
      <c r="D479" s="107">
        <f>Junior_Girls!$H$72</f>
        <v>57</v>
      </c>
      <c r="E479" s="107" t="str">
        <f ca="1">Junior_Girls!$I$72</f>
        <v>Rachel Mackenney</v>
      </c>
      <c r="K479" s="107" t="str">
        <f ca="1">Junior_Girls!$O$72</f>
        <v>Durham</v>
      </c>
      <c r="O479" s="123">
        <f>Junior_Girls!$S$72</f>
        <v>12.42</v>
      </c>
      <c r="P479" s="107">
        <f t="shared" ref="P479:P513" si="10">IF(D479=0,"",1)</f>
        <v>1</v>
      </c>
    </row>
    <row r="480" spans="3:16" x14ac:dyDescent="0.25">
      <c r="C480" s="1">
        <f>Junior_Girls!$G$73</f>
        <v>67</v>
      </c>
      <c r="D480" s="107">
        <f>Junior_Girls!$H$73</f>
        <v>73</v>
      </c>
      <c r="E480" s="107" t="str">
        <f ca="1">Junior_Girls!$I$73</f>
        <v>Carrie Pickering</v>
      </c>
      <c r="K480" s="107" t="str">
        <f ca="1">Junior_Girls!$O$73</f>
        <v>Northumberland</v>
      </c>
      <c r="O480" s="123">
        <f>Junior_Girls!$S$73</f>
        <v>12.42</v>
      </c>
      <c r="P480" s="107">
        <f t="shared" si="10"/>
        <v>1</v>
      </c>
    </row>
    <row r="481" spans="3:16" x14ac:dyDescent="0.25">
      <c r="C481" s="1">
        <f>Junior_Girls!$G$74</f>
        <v>68</v>
      </c>
      <c r="D481" s="107">
        <f>Junior_Girls!$H$74</f>
        <v>8</v>
      </c>
      <c r="E481" s="107" t="str">
        <f ca="1">Junior_Girls!$I$74</f>
        <v>Millie Ellicker</v>
      </c>
      <c r="K481" s="107" t="str">
        <f ca="1">Junior_Girls!$O$74</f>
        <v>Cleveland</v>
      </c>
      <c r="O481" s="123">
        <f>Junior_Girls!$S$74</f>
        <v>13</v>
      </c>
      <c r="P481" s="107">
        <f t="shared" si="10"/>
        <v>1</v>
      </c>
    </row>
    <row r="482" spans="3:16" x14ac:dyDescent="0.25">
      <c r="C482" s="1">
        <f>Junior_Girls!$G$75</f>
        <v>69</v>
      </c>
      <c r="D482" s="107">
        <f>Junior_Girls!$H$75</f>
        <v>9</v>
      </c>
      <c r="E482" s="107" t="str">
        <f ca="1">Junior_Girls!$I$75</f>
        <v>Essie Croce</v>
      </c>
      <c r="K482" s="107" t="str">
        <f ca="1">Junior_Girls!$O$75</f>
        <v>Cleveland</v>
      </c>
      <c r="O482" s="123">
        <f>Junior_Girls!$S$75</f>
        <v>13.18</v>
      </c>
      <c r="P482" s="107">
        <f t="shared" si="10"/>
        <v>1</v>
      </c>
    </row>
    <row r="483" spans="3:16" x14ac:dyDescent="0.25">
      <c r="C483" s="1">
        <f>Junior_Girls!$G$76</f>
        <v>70</v>
      </c>
      <c r="D483" s="107">
        <f>Junior_Girls!$H$76</f>
        <v>13</v>
      </c>
      <c r="E483" s="107" t="str">
        <f ca="1">Junior_Girls!$I$76</f>
        <v>Jessica Dawson</v>
      </c>
      <c r="K483" s="107" t="str">
        <f ca="1">Junior_Girls!$O$76</f>
        <v>Cleveland</v>
      </c>
      <c r="O483" s="123">
        <f>Junior_Girls!$S$76</f>
        <v>13.26</v>
      </c>
      <c r="P483" s="107">
        <f t="shared" si="10"/>
        <v>1</v>
      </c>
    </row>
    <row r="484" spans="3:16" x14ac:dyDescent="0.25">
      <c r="C484" s="1">
        <f>Junior_Girls!$G$77</f>
        <v>71</v>
      </c>
      <c r="D484" s="107">
        <f>Junior_Girls!$H$77</f>
        <v>15</v>
      </c>
      <c r="E484" s="107" t="str">
        <f ca="1">Junior_Girls!$I$77</f>
        <v>Amy Green</v>
      </c>
      <c r="K484" s="107" t="str">
        <f ca="1">Junior_Girls!$O$77</f>
        <v>Cleveland</v>
      </c>
      <c r="O484" s="123">
        <f>Junior_Girls!$S$77</f>
        <v>14.06</v>
      </c>
      <c r="P484" s="107">
        <f t="shared" si="10"/>
        <v>1</v>
      </c>
    </row>
    <row r="485" spans="3:16" x14ac:dyDescent="0.25">
      <c r="C485" s="1">
        <f>Junior_Girls!$G$78</f>
        <v>72</v>
      </c>
      <c r="D485" s="107">
        <f>Junior_Girls!$H$78</f>
        <v>0</v>
      </c>
      <c r="E485" s="107" t="str">
        <f ca="1">Junior_Girls!$I$78</f>
        <v/>
      </c>
      <c r="K485" s="107" t="str">
        <f ca="1">Junior_Girls!$O$78</f>
        <v/>
      </c>
      <c r="O485" s="123">
        <f>Junior_Girls!$S$78</f>
        <v>0</v>
      </c>
      <c r="P485" s="107" t="str">
        <f t="shared" si="10"/>
        <v/>
      </c>
    </row>
    <row r="486" spans="3:16" x14ac:dyDescent="0.25">
      <c r="C486" s="1">
        <f>Junior_Girls!$G$79</f>
        <v>73</v>
      </c>
      <c r="D486" s="107">
        <f>Junior_Girls!$H$79</f>
        <v>0</v>
      </c>
      <c r="E486" s="107" t="str">
        <f ca="1">Junior_Girls!$I$79</f>
        <v/>
      </c>
      <c r="K486" s="107" t="str">
        <f ca="1">Junior_Girls!$O$79</f>
        <v/>
      </c>
      <c r="O486" s="123">
        <f>Junior_Girls!$S$79</f>
        <v>0</v>
      </c>
      <c r="P486" s="107" t="str">
        <f t="shared" si="10"/>
        <v/>
      </c>
    </row>
    <row r="487" spans="3:16" x14ac:dyDescent="0.25">
      <c r="C487" s="1">
        <f>Junior_Girls!$G$80</f>
        <v>74</v>
      </c>
      <c r="D487" s="107">
        <f>Junior_Girls!$H$80</f>
        <v>0</v>
      </c>
      <c r="E487" s="107" t="str">
        <f ca="1">Junior_Girls!$I$80</f>
        <v/>
      </c>
      <c r="K487" s="107" t="str">
        <f ca="1">Junior_Girls!$O$80</f>
        <v/>
      </c>
      <c r="O487" s="123">
        <f>Junior_Girls!$S$80</f>
        <v>0</v>
      </c>
      <c r="P487" s="107" t="str">
        <f t="shared" si="10"/>
        <v/>
      </c>
    </row>
    <row r="488" spans="3:16" x14ac:dyDescent="0.25">
      <c r="C488" s="1">
        <f>Junior_Girls!$G$81</f>
        <v>75</v>
      </c>
      <c r="D488" s="107">
        <f>Junior_Girls!$H$81</f>
        <v>0</v>
      </c>
      <c r="E488" s="107" t="str">
        <f ca="1">Junior_Girls!$I$81</f>
        <v/>
      </c>
      <c r="K488" s="107" t="str">
        <f ca="1">Junior_Girls!$O$81</f>
        <v/>
      </c>
      <c r="O488" s="123">
        <f>Junior_Girls!$S$81</f>
        <v>0</v>
      </c>
      <c r="P488" s="107" t="str">
        <f t="shared" si="10"/>
        <v/>
      </c>
    </row>
    <row r="489" spans="3:16" x14ac:dyDescent="0.25">
      <c r="C489" s="1">
        <f>Junior_Girls!$G$82</f>
        <v>76</v>
      </c>
      <c r="D489" s="107">
        <f>Junior_Girls!$H$82</f>
        <v>0</v>
      </c>
      <c r="E489" s="107" t="str">
        <f ca="1">Junior_Girls!$I$82</f>
        <v/>
      </c>
      <c r="K489" s="107" t="str">
        <f ca="1">Junior_Girls!$O$82</f>
        <v/>
      </c>
      <c r="O489" s="123">
        <f>Junior_Girls!$S$82</f>
        <v>0</v>
      </c>
      <c r="P489" s="107" t="str">
        <f t="shared" si="10"/>
        <v/>
      </c>
    </row>
    <row r="490" spans="3:16" x14ac:dyDescent="0.25">
      <c r="C490" s="1">
        <f>Junior_Girls!$G$83</f>
        <v>77</v>
      </c>
      <c r="D490" s="107">
        <f>Junior_Girls!$H$83</f>
        <v>0</v>
      </c>
      <c r="E490" s="107" t="str">
        <f ca="1">Junior_Girls!$I$83</f>
        <v/>
      </c>
      <c r="K490" s="107" t="str">
        <f ca="1">Junior_Girls!$O$83</f>
        <v/>
      </c>
      <c r="O490" s="123">
        <f>Junior_Girls!$S$83</f>
        <v>0</v>
      </c>
      <c r="P490" s="107" t="str">
        <f t="shared" si="10"/>
        <v/>
      </c>
    </row>
    <row r="491" spans="3:16" x14ac:dyDescent="0.25">
      <c r="C491" s="1">
        <f>Junior_Girls!$G$84</f>
        <v>78</v>
      </c>
      <c r="D491" s="107">
        <f>Junior_Girls!$H$84</f>
        <v>0</v>
      </c>
      <c r="E491" s="107" t="str">
        <f ca="1">Junior_Girls!$I$84</f>
        <v/>
      </c>
      <c r="K491" s="107" t="str">
        <f ca="1">Junior_Girls!$O$84</f>
        <v/>
      </c>
      <c r="O491" s="123">
        <f>Junior_Girls!$S$84</f>
        <v>0</v>
      </c>
      <c r="P491" s="107" t="str">
        <f t="shared" si="10"/>
        <v/>
      </c>
    </row>
    <row r="492" spans="3:16" x14ac:dyDescent="0.25">
      <c r="C492" s="1">
        <f>Junior_Girls!$G$85</f>
        <v>79</v>
      </c>
      <c r="D492" s="107">
        <f>Junior_Girls!$H$85</f>
        <v>0</v>
      </c>
      <c r="E492" s="107" t="str">
        <f ca="1">Junior_Girls!$I$85</f>
        <v/>
      </c>
      <c r="K492" s="107" t="str">
        <f ca="1">Junior_Girls!$O$85</f>
        <v/>
      </c>
      <c r="O492" s="123">
        <f>Junior_Girls!$S$85</f>
        <v>0</v>
      </c>
      <c r="P492" s="107" t="str">
        <f t="shared" si="10"/>
        <v/>
      </c>
    </row>
    <row r="493" spans="3:16" x14ac:dyDescent="0.25">
      <c r="C493" s="1">
        <f>Junior_Girls!$G$86</f>
        <v>80</v>
      </c>
      <c r="D493" s="107">
        <f>Junior_Girls!$H$86</f>
        <v>0</v>
      </c>
      <c r="E493" s="107" t="str">
        <f ca="1">Junior_Girls!$I$86</f>
        <v/>
      </c>
      <c r="K493" s="107" t="str">
        <f ca="1">Junior_Girls!$O$86</f>
        <v/>
      </c>
      <c r="O493" s="123">
        <f>Junior_Girls!$S$86</f>
        <v>0</v>
      </c>
      <c r="P493" s="107" t="str">
        <f t="shared" si="10"/>
        <v/>
      </c>
    </row>
    <row r="494" spans="3:16" x14ac:dyDescent="0.25">
      <c r="C494" s="1">
        <f>Junior_Girls!$G$87</f>
        <v>81</v>
      </c>
      <c r="D494" s="107">
        <f>Junior_Girls!$H$87</f>
        <v>0</v>
      </c>
      <c r="E494" s="107" t="str">
        <f ca="1">Junior_Girls!$I$87</f>
        <v/>
      </c>
      <c r="K494" s="107" t="str">
        <f ca="1">Junior_Girls!$O$87</f>
        <v/>
      </c>
      <c r="O494" s="123">
        <f>Junior_Girls!$S$87</f>
        <v>0</v>
      </c>
      <c r="P494" s="107" t="str">
        <f t="shared" si="10"/>
        <v/>
      </c>
    </row>
    <row r="495" spans="3:16" x14ac:dyDescent="0.25">
      <c r="C495" s="1">
        <f>Junior_Girls!$G$88</f>
        <v>82</v>
      </c>
      <c r="D495" s="107">
        <f>Junior_Girls!$H$88</f>
        <v>0</v>
      </c>
      <c r="E495" s="107" t="str">
        <f ca="1">Junior_Girls!$I$88</f>
        <v/>
      </c>
      <c r="K495" s="107" t="str">
        <f ca="1">Junior_Girls!$O$88</f>
        <v/>
      </c>
      <c r="O495" s="123">
        <f>Junior_Girls!$S$88</f>
        <v>0</v>
      </c>
      <c r="P495" s="107" t="str">
        <f t="shared" si="10"/>
        <v/>
      </c>
    </row>
    <row r="496" spans="3:16" x14ac:dyDescent="0.25">
      <c r="C496" s="1">
        <f>Junior_Girls!$G$89</f>
        <v>83</v>
      </c>
      <c r="D496" s="107">
        <f>Junior_Girls!$H$89</f>
        <v>0</v>
      </c>
      <c r="E496" s="107" t="str">
        <f ca="1">Junior_Girls!$I$89</f>
        <v/>
      </c>
      <c r="K496" s="107" t="str">
        <f ca="1">Junior_Girls!$O$89</f>
        <v/>
      </c>
      <c r="O496" s="123">
        <f>Junior_Girls!$S$89</f>
        <v>0</v>
      </c>
      <c r="P496" s="107" t="str">
        <f t="shared" si="10"/>
        <v/>
      </c>
    </row>
    <row r="497" spans="3:16" x14ac:dyDescent="0.25">
      <c r="C497" s="1">
        <f>Junior_Girls!$G$90</f>
        <v>84</v>
      </c>
      <c r="D497" s="107">
        <f>Junior_Girls!$H$90</f>
        <v>0</v>
      </c>
      <c r="E497" s="107" t="str">
        <f ca="1">Junior_Girls!$I$90</f>
        <v/>
      </c>
      <c r="K497" s="107" t="str">
        <f ca="1">Junior_Girls!$O$90</f>
        <v/>
      </c>
      <c r="O497" s="123">
        <f>Junior_Girls!$S$90</f>
        <v>0</v>
      </c>
      <c r="P497" s="107" t="str">
        <f t="shared" si="10"/>
        <v/>
      </c>
    </row>
    <row r="498" spans="3:16" x14ac:dyDescent="0.25">
      <c r="C498" s="1">
        <f>Junior_Girls!$G$91</f>
        <v>85</v>
      </c>
      <c r="D498" s="107">
        <f>Junior_Girls!$H$91</f>
        <v>0</v>
      </c>
      <c r="E498" s="107" t="str">
        <f ca="1">Junior_Girls!$I$91</f>
        <v/>
      </c>
      <c r="K498" s="107" t="str">
        <f ca="1">Junior_Girls!$O$91</f>
        <v/>
      </c>
      <c r="O498" s="123">
        <f>Junior_Girls!$S$91</f>
        <v>0</v>
      </c>
      <c r="P498" s="107" t="str">
        <f t="shared" si="10"/>
        <v/>
      </c>
    </row>
    <row r="499" spans="3:16" x14ac:dyDescent="0.25">
      <c r="C499" s="1">
        <f>Junior_Girls!$G$92</f>
        <v>86</v>
      </c>
      <c r="D499" s="107">
        <f>Junior_Girls!$H$92</f>
        <v>0</v>
      </c>
      <c r="E499" s="107" t="str">
        <f ca="1">Junior_Girls!$I$92</f>
        <v/>
      </c>
      <c r="K499" s="107" t="str">
        <f ca="1">Junior_Girls!$O$92</f>
        <v/>
      </c>
      <c r="O499" s="123">
        <f>Junior_Girls!$S$92</f>
        <v>0</v>
      </c>
      <c r="P499" s="107" t="str">
        <f t="shared" si="10"/>
        <v/>
      </c>
    </row>
    <row r="500" spans="3:16" x14ac:dyDescent="0.25">
      <c r="C500" s="1">
        <f>Junior_Girls!$G$93</f>
        <v>87</v>
      </c>
      <c r="D500" s="107">
        <f>Junior_Girls!$H$93</f>
        <v>0</v>
      </c>
      <c r="E500" s="107" t="str">
        <f ca="1">Junior_Girls!$I$93</f>
        <v/>
      </c>
      <c r="K500" s="107" t="str">
        <f ca="1">Junior_Girls!$O$93</f>
        <v/>
      </c>
      <c r="O500" s="123">
        <f>Junior_Girls!$S$93</f>
        <v>0</v>
      </c>
      <c r="P500" s="107" t="str">
        <f t="shared" si="10"/>
        <v/>
      </c>
    </row>
    <row r="501" spans="3:16" x14ac:dyDescent="0.25">
      <c r="C501" s="1">
        <f>Junior_Girls!$G$94</f>
        <v>88</v>
      </c>
      <c r="D501" s="107">
        <f>Junior_Girls!$H$94</f>
        <v>0</v>
      </c>
      <c r="E501" s="107" t="str">
        <f ca="1">Junior_Girls!$I$94</f>
        <v/>
      </c>
      <c r="K501" s="107" t="str">
        <f ca="1">Junior_Girls!$O$94</f>
        <v/>
      </c>
      <c r="O501" s="123">
        <f>Junior_Girls!$S$94</f>
        <v>0</v>
      </c>
      <c r="P501" s="107" t="str">
        <f t="shared" si="10"/>
        <v/>
      </c>
    </row>
    <row r="502" spans="3:16" x14ac:dyDescent="0.25">
      <c r="C502" s="1">
        <f>Junior_Girls!$G$95</f>
        <v>89</v>
      </c>
      <c r="D502" s="107">
        <f>Junior_Girls!$H$95</f>
        <v>0</v>
      </c>
      <c r="E502" s="107" t="str">
        <f ca="1">Junior_Girls!$I$95</f>
        <v/>
      </c>
      <c r="K502" s="107" t="str">
        <f ca="1">Junior_Girls!$O$95</f>
        <v/>
      </c>
      <c r="O502" s="123">
        <f>Junior_Girls!$S$95</f>
        <v>0</v>
      </c>
      <c r="P502" s="107" t="str">
        <f t="shared" si="10"/>
        <v/>
      </c>
    </row>
    <row r="503" spans="3:16" x14ac:dyDescent="0.25">
      <c r="C503" s="1">
        <f>Junior_Girls!$G$96</f>
        <v>90</v>
      </c>
      <c r="D503" s="107">
        <f>Junior_Girls!$H$96</f>
        <v>0</v>
      </c>
      <c r="E503" s="107" t="str">
        <f ca="1">Junior_Girls!$I$96</f>
        <v/>
      </c>
      <c r="K503" s="107" t="str">
        <f ca="1">Junior_Girls!$O$96</f>
        <v/>
      </c>
      <c r="O503" s="123">
        <f>Junior_Girls!$S$96</f>
        <v>0</v>
      </c>
      <c r="P503" s="107" t="str">
        <f t="shared" si="10"/>
        <v/>
      </c>
    </row>
    <row r="504" spans="3:16" x14ac:dyDescent="0.25">
      <c r="C504" s="1">
        <f>Junior_Girls!$G$97</f>
        <v>91</v>
      </c>
      <c r="D504" s="107">
        <f>Junior_Girls!$H$97</f>
        <v>0</v>
      </c>
      <c r="E504" s="107" t="str">
        <f ca="1">Junior_Girls!$I$97</f>
        <v/>
      </c>
      <c r="K504" s="107" t="str">
        <f ca="1">Junior_Girls!$O$97</f>
        <v/>
      </c>
      <c r="O504" s="123">
        <f>Junior_Girls!$S$97</f>
        <v>0</v>
      </c>
      <c r="P504" s="107" t="str">
        <f t="shared" si="10"/>
        <v/>
      </c>
    </row>
    <row r="505" spans="3:16" x14ac:dyDescent="0.25">
      <c r="C505" s="1">
        <f>Junior_Girls!$G$98</f>
        <v>92</v>
      </c>
      <c r="D505" s="107">
        <f>Junior_Girls!$H$98</f>
        <v>0</v>
      </c>
      <c r="E505" s="107" t="str">
        <f ca="1">Junior_Girls!$I$98</f>
        <v/>
      </c>
      <c r="K505" s="107" t="str">
        <f ca="1">Junior_Girls!$O$98</f>
        <v/>
      </c>
      <c r="O505" s="123">
        <f>Junior_Girls!$S$98</f>
        <v>0</v>
      </c>
      <c r="P505" s="107" t="str">
        <f t="shared" si="10"/>
        <v/>
      </c>
    </row>
    <row r="506" spans="3:16" x14ac:dyDescent="0.25">
      <c r="C506" s="1">
        <f>Junior_Girls!$G$99</f>
        <v>93</v>
      </c>
      <c r="D506" s="107">
        <f>Junior_Girls!$H$99</f>
        <v>0</v>
      </c>
      <c r="E506" s="107" t="str">
        <f ca="1">Junior_Girls!$I$99</f>
        <v/>
      </c>
      <c r="K506" s="107" t="str">
        <f ca="1">Junior_Girls!$O$99</f>
        <v/>
      </c>
      <c r="O506" s="123">
        <f>Junior_Girls!$S$99</f>
        <v>0</v>
      </c>
      <c r="P506" s="107" t="str">
        <f t="shared" si="10"/>
        <v/>
      </c>
    </row>
    <row r="507" spans="3:16" x14ac:dyDescent="0.25">
      <c r="C507" s="1">
        <f>Junior_Girls!$G$100</f>
        <v>94</v>
      </c>
      <c r="D507" s="107">
        <f>Junior_Girls!$H$100</f>
        <v>0</v>
      </c>
      <c r="E507" s="107" t="str">
        <f ca="1">Junior_Girls!$I$100</f>
        <v/>
      </c>
      <c r="K507" s="107" t="str">
        <f ca="1">Junior_Girls!$O$100</f>
        <v/>
      </c>
      <c r="O507" s="123">
        <f>Junior_Girls!$S$100</f>
        <v>0</v>
      </c>
      <c r="P507" s="107" t="str">
        <f t="shared" si="10"/>
        <v/>
      </c>
    </row>
    <row r="508" spans="3:16" x14ac:dyDescent="0.25">
      <c r="C508" s="1">
        <f>Junior_Girls!$G$101</f>
        <v>95</v>
      </c>
      <c r="D508" s="107">
        <f>Junior_Girls!$H$101</f>
        <v>0</v>
      </c>
      <c r="E508" s="107" t="str">
        <f ca="1">Junior_Girls!$I$101</f>
        <v/>
      </c>
      <c r="K508" s="107" t="str">
        <f ca="1">Junior_Girls!$O$101</f>
        <v/>
      </c>
      <c r="O508" s="123">
        <f>Junior_Girls!$S$101</f>
        <v>0</v>
      </c>
      <c r="P508" s="107" t="str">
        <f t="shared" si="10"/>
        <v/>
      </c>
    </row>
    <row r="509" spans="3:16" x14ac:dyDescent="0.25">
      <c r="C509" s="1">
        <f>Junior_Girls!$G$102</f>
        <v>96</v>
      </c>
      <c r="D509" s="107">
        <f>Junior_Girls!$H$102</f>
        <v>0</v>
      </c>
      <c r="E509" s="107" t="str">
        <f ca="1">Junior_Girls!$I$102</f>
        <v/>
      </c>
      <c r="K509" s="107" t="str">
        <f ca="1">Junior_Girls!$O$102</f>
        <v/>
      </c>
      <c r="O509" s="123">
        <f>Junior_Girls!$S$102</f>
        <v>0</v>
      </c>
      <c r="P509" s="107" t="str">
        <f t="shared" si="10"/>
        <v/>
      </c>
    </row>
    <row r="510" spans="3:16" x14ac:dyDescent="0.25">
      <c r="C510" s="1">
        <f>Junior_Girls!$G$103</f>
        <v>97</v>
      </c>
      <c r="D510" s="107">
        <f>Junior_Girls!$H$103</f>
        <v>0</v>
      </c>
      <c r="E510" s="107" t="str">
        <f ca="1">Junior_Girls!$I$103</f>
        <v/>
      </c>
      <c r="K510" s="107" t="str">
        <f ca="1">Junior_Girls!$O$103</f>
        <v/>
      </c>
      <c r="O510" s="123">
        <f>Junior_Girls!$S$103</f>
        <v>0</v>
      </c>
      <c r="P510" s="107" t="str">
        <f t="shared" si="10"/>
        <v/>
      </c>
    </row>
    <row r="511" spans="3:16" x14ac:dyDescent="0.25">
      <c r="C511" s="1">
        <f>Junior_Girls!$G$104</f>
        <v>98</v>
      </c>
      <c r="D511" s="107">
        <f>Junior_Girls!$H$104</f>
        <v>0</v>
      </c>
      <c r="E511" s="107" t="str">
        <f ca="1">Junior_Girls!$I$104</f>
        <v/>
      </c>
      <c r="K511" s="107" t="str">
        <f ca="1">Junior_Girls!$O$104</f>
        <v/>
      </c>
      <c r="O511" s="123">
        <f>Junior_Girls!$S$104</f>
        <v>0</v>
      </c>
      <c r="P511" s="107" t="str">
        <f t="shared" si="10"/>
        <v/>
      </c>
    </row>
    <row r="512" spans="3:16" x14ac:dyDescent="0.25">
      <c r="C512" s="1">
        <f>Junior_Girls!$G$105</f>
        <v>99</v>
      </c>
      <c r="D512" s="107">
        <f>Junior_Girls!$H$105</f>
        <v>0</v>
      </c>
      <c r="E512" s="107" t="str">
        <f ca="1">Junior_Girls!$I$105</f>
        <v/>
      </c>
      <c r="K512" s="107" t="str">
        <f ca="1">Junior_Girls!$O$105</f>
        <v/>
      </c>
      <c r="O512" s="123">
        <f>Junior_Girls!$S$105</f>
        <v>0</v>
      </c>
      <c r="P512" s="107" t="str">
        <f t="shared" si="10"/>
        <v/>
      </c>
    </row>
    <row r="513" spans="1:27" x14ac:dyDescent="0.25">
      <c r="C513" s="1">
        <f>Junior_Girls!$G$106</f>
        <v>100</v>
      </c>
      <c r="D513" s="107">
        <f>Junior_Girls!$H$106</f>
        <v>0</v>
      </c>
      <c r="E513" s="107" t="str">
        <f ca="1">Junior_Girls!$I$106</f>
        <v/>
      </c>
      <c r="K513" s="107" t="str">
        <f ca="1">Junior_Girls!$O$106</f>
        <v/>
      </c>
      <c r="O513" s="123">
        <f>Junior_Girls!$S$106</f>
        <v>0</v>
      </c>
      <c r="P513" s="107" t="str">
        <f t="shared" si="10"/>
        <v/>
      </c>
    </row>
    <row r="514" spans="1:27" x14ac:dyDescent="0.25">
      <c r="A514" s="4"/>
      <c r="B514" s="4"/>
      <c r="C514" s="131" t="str">
        <f ca="1">CONCATENATE($C412," ","Individual Medal Winners")</f>
        <v>Junior Girls Individual Medal Winners</v>
      </c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07">
        <f>IF(D516="","",1)</f>
        <v>1</v>
      </c>
    </row>
    <row r="515" spans="1:27" x14ac:dyDescent="0.25">
      <c r="C515" s="106" t="s">
        <v>0</v>
      </c>
      <c r="D515" s="106" t="s">
        <v>1</v>
      </c>
      <c r="E515" s="106" t="s">
        <v>2</v>
      </c>
      <c r="F515" s="106"/>
      <c r="G515" s="106"/>
      <c r="H515" s="106"/>
      <c r="I515" s="106"/>
      <c r="J515" s="106"/>
      <c r="K515" s="106" t="s">
        <v>82</v>
      </c>
      <c r="L515" s="106"/>
      <c r="M515" s="106"/>
      <c r="N515" s="106"/>
      <c r="O515" s="1" t="s">
        <v>3</v>
      </c>
      <c r="P515" s="107">
        <f>IF(D516="","",1)</f>
        <v>1</v>
      </c>
    </row>
    <row r="516" spans="1:27" x14ac:dyDescent="0.25">
      <c r="C516" s="1">
        <v>1</v>
      </c>
      <c r="D516" s="107">
        <f>Junior_Girls!$H$109</f>
        <v>61</v>
      </c>
      <c r="E516" s="107" t="str">
        <f ca="1">Junior_Girls!$I$109</f>
        <v>Millicent Breese</v>
      </c>
      <c r="K516" s="107" t="str">
        <f ca="1">Junior_Girls!$O$109</f>
        <v>Northumberland</v>
      </c>
      <c r="O516" s="123">
        <f>Junior_Girls!$S$109</f>
        <v>10.16</v>
      </c>
      <c r="P516" s="107">
        <f>IF(D516="","",1)</f>
        <v>1</v>
      </c>
    </row>
    <row r="517" spans="1:27" x14ac:dyDescent="0.25">
      <c r="C517" s="1">
        <v>2</v>
      </c>
      <c r="D517" s="107">
        <f>Junior_Girls!$H$110</f>
        <v>21</v>
      </c>
      <c r="E517" s="107" t="str">
        <f ca="1">Junior_Girls!$I$110</f>
        <v>Olesia Wilder</v>
      </c>
      <c r="K517" s="107" t="str">
        <f ca="1">Junior_Girls!$O$110</f>
        <v>Cumbria</v>
      </c>
      <c r="O517" s="123">
        <f>Junior_Girls!$S$110</f>
        <v>10.24</v>
      </c>
      <c r="P517" s="107">
        <f>IF(D517="","",1)</f>
        <v>1</v>
      </c>
    </row>
    <row r="518" spans="1:27" x14ac:dyDescent="0.25">
      <c r="C518" s="1">
        <v>3</v>
      </c>
      <c r="D518" s="107">
        <f>Junior_Girls!$H$111</f>
        <v>59</v>
      </c>
      <c r="E518" s="107" t="str">
        <f ca="1">Junior_Girls!$I$111</f>
        <v>Erin Keeler-Clarke</v>
      </c>
      <c r="K518" s="107" t="str">
        <f ca="1">Junior_Girls!$O$111</f>
        <v>Durham</v>
      </c>
      <c r="O518" s="123">
        <f>Junior_Girls!$S$111</f>
        <v>10.29</v>
      </c>
      <c r="P518" s="107">
        <f>IF(D518="","",1)</f>
        <v>1</v>
      </c>
    </row>
    <row r="520" spans="1:27" x14ac:dyDescent="0.25">
      <c r="C520" s="131" t="str">
        <f ca="1">CONCATENATE($C412," ","Team Results")</f>
        <v>Junior Girls Team Results</v>
      </c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07">
        <f ca="1">IF(D522="","",1)</f>
        <v>1</v>
      </c>
    </row>
    <row r="521" spans="1:27" x14ac:dyDescent="0.25">
      <c r="C521" s="106"/>
      <c r="D521" s="106" t="s">
        <v>13</v>
      </c>
      <c r="E521" s="106"/>
      <c r="F521" s="106"/>
      <c r="G521" s="5"/>
      <c r="H521" s="5"/>
      <c r="I521" s="106" t="s">
        <v>14</v>
      </c>
      <c r="J521" s="106" t="s">
        <v>15</v>
      </c>
      <c r="K521" s="106" t="s">
        <v>16</v>
      </c>
      <c r="L521" s="106" t="s">
        <v>17</v>
      </c>
      <c r="M521" s="106" t="s">
        <v>18</v>
      </c>
      <c r="N521" s="106" t="s">
        <v>19</v>
      </c>
      <c r="O521" s="106" t="s">
        <v>20</v>
      </c>
      <c r="P521" s="107">
        <f ca="1">IF(D522="","",1)</f>
        <v>1</v>
      </c>
    </row>
    <row r="522" spans="1:27" x14ac:dyDescent="0.25">
      <c r="C522" s="1">
        <v>1</v>
      </c>
      <c r="D522" s="107" t="str">
        <f ca="1">Junior_Girls!$H$115</f>
        <v>Cumbria</v>
      </c>
      <c r="I522" s="107">
        <f ca="1">Junior_Girls!$M$115</f>
        <v>2</v>
      </c>
      <c r="J522" s="107">
        <f ca="1">Junior_Girls!$N$115</f>
        <v>4</v>
      </c>
      <c r="K522" s="107">
        <f ca="1">Junior_Girls!$O$115</f>
        <v>7</v>
      </c>
      <c r="L522" s="107">
        <f ca="1">Junior_Girls!$P$115</f>
        <v>11</v>
      </c>
      <c r="M522" s="107">
        <f ca="1">Junior_Girls!$Q$115</f>
        <v>14</v>
      </c>
      <c r="N522" s="107">
        <f ca="1">Junior_Girls!$R$115</f>
        <v>27</v>
      </c>
      <c r="O522" s="107">
        <f ca="1">Junior_Girls!$S$115</f>
        <v>65</v>
      </c>
      <c r="P522" s="107">
        <f ca="1">IF(D522="","",1)</f>
        <v>1</v>
      </c>
    </row>
    <row r="523" spans="1:27" x14ac:dyDescent="0.25">
      <c r="C523" s="1">
        <v>2</v>
      </c>
      <c r="D523" s="107" t="str">
        <f ca="1">Junior_Girls!$H$116</f>
        <v>Durham</v>
      </c>
      <c r="I523" s="107">
        <f ca="1">Junior_Girls!$M$116</f>
        <v>3</v>
      </c>
      <c r="J523" s="107">
        <f ca="1">Junior_Girls!$N$116</f>
        <v>9</v>
      </c>
      <c r="K523" s="107">
        <f ca="1">Junior_Girls!$O$116</f>
        <v>10</v>
      </c>
      <c r="L523" s="107">
        <f ca="1">Junior_Girls!$P$116</f>
        <v>12</v>
      </c>
      <c r="M523" s="107">
        <f ca="1">Junior_Girls!$Q$116</f>
        <v>16</v>
      </c>
      <c r="N523" s="107">
        <f ca="1">Junior_Girls!$R$116</f>
        <v>18</v>
      </c>
      <c r="O523" s="107">
        <f ca="1">Junior_Girls!$S$116</f>
        <v>68</v>
      </c>
      <c r="P523" s="107">
        <f ca="1">IF(D523="","",1)</f>
        <v>1</v>
      </c>
    </row>
    <row r="524" spans="1:27" x14ac:dyDescent="0.25">
      <c r="C524" s="1">
        <v>3</v>
      </c>
      <c r="D524" s="107" t="str">
        <f ca="1">Junior_Girls!$H$117</f>
        <v>North Yorkshire</v>
      </c>
      <c r="I524" s="107">
        <f ca="1">Junior_Girls!$M$117</f>
        <v>5</v>
      </c>
      <c r="J524" s="107">
        <f ca="1">Junior_Girls!$N$117</f>
        <v>6</v>
      </c>
      <c r="K524" s="107">
        <f ca="1">Junior_Girls!$O$117</f>
        <v>13</v>
      </c>
      <c r="L524" s="107">
        <f ca="1">Junior_Girls!$P$117</f>
        <v>17</v>
      </c>
      <c r="M524" s="107">
        <f ca="1">Junior_Girls!$Q$117</f>
        <v>20</v>
      </c>
      <c r="N524" s="107">
        <f ca="1">Junior_Girls!$R$117</f>
        <v>23</v>
      </c>
      <c r="O524" s="107">
        <f ca="1">Junior_Girls!$S$117</f>
        <v>84</v>
      </c>
      <c r="P524" s="107">
        <f ca="1">IF(D524="","",1)</f>
        <v>1</v>
      </c>
    </row>
    <row r="525" spans="1:27" x14ac:dyDescent="0.25">
      <c r="C525" s="1">
        <v>4</v>
      </c>
      <c r="D525" s="107" t="str">
        <f ca="1">Junior_Girls!$H$118</f>
        <v>Northumberland</v>
      </c>
      <c r="I525" s="107">
        <f ca="1">Junior_Girls!$M$118</f>
        <v>1</v>
      </c>
      <c r="J525" s="107">
        <f ca="1">Junior_Girls!$N$118</f>
        <v>15</v>
      </c>
      <c r="K525" s="107">
        <f ca="1">Junior_Girls!$O$118</f>
        <v>19</v>
      </c>
      <c r="L525" s="107">
        <f ca="1">Junior_Girls!$P$118</f>
        <v>28</v>
      </c>
      <c r="M525" s="107">
        <f ca="1">Junior_Girls!$Q$118</f>
        <v>32</v>
      </c>
      <c r="N525" s="107">
        <f ca="1">Junior_Girls!$R$118</f>
        <v>40</v>
      </c>
      <c r="O525" s="107">
        <f ca="1">Junior_Girls!$S$118</f>
        <v>135</v>
      </c>
      <c r="P525" s="107">
        <f ca="1">IF(D525="","",1)</f>
        <v>1</v>
      </c>
    </row>
    <row r="526" spans="1:27" x14ac:dyDescent="0.25">
      <c r="C526" s="1">
        <v>5</v>
      </c>
      <c r="D526" s="107" t="str">
        <f ca="1">Junior_Girls!$H$119</f>
        <v>Cleveland</v>
      </c>
      <c r="I526" s="107">
        <f ca="1">Junior_Girls!$M$119</f>
        <v>8</v>
      </c>
      <c r="J526" s="107">
        <f ca="1">Junior_Girls!$N$119</f>
        <v>25</v>
      </c>
      <c r="K526" s="107">
        <f ca="1">Junior_Girls!$O$119</f>
        <v>30</v>
      </c>
      <c r="L526" s="107">
        <f ca="1">Junior_Girls!$P$119</f>
        <v>35</v>
      </c>
      <c r="M526" s="107">
        <f ca="1">Junior_Girls!$Q$119</f>
        <v>38</v>
      </c>
      <c r="N526" s="107">
        <f ca="1">Junior_Girls!$R$119</f>
        <v>41</v>
      </c>
      <c r="O526" s="107">
        <f ca="1">Junior_Girls!$S$119</f>
        <v>177</v>
      </c>
      <c r="P526" s="107">
        <f ca="1">IF(D526="","",1)</f>
        <v>1</v>
      </c>
    </row>
    <row r="527" spans="1:27" ht="20.100000000000001" customHeight="1" x14ac:dyDescent="0.25">
      <c r="P527" s="107">
        <f ca="1">IF(D522="","",1)</f>
        <v>1</v>
      </c>
    </row>
    <row r="528" spans="1:27" ht="17.100000000000001" customHeight="1" x14ac:dyDescent="0.25">
      <c r="C528" s="130" t="str">
        <f>Home!$B$1</f>
        <v>Northern Schools' Inter-County Cross Country Championships</v>
      </c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07">
        <f>IF(D534=0,"",1)</f>
        <v>1</v>
      </c>
      <c r="T528" s="122"/>
      <c r="W528" s="128"/>
      <c r="X528" s="128"/>
      <c r="Y528" s="128"/>
      <c r="Z528" s="128"/>
      <c r="AA528" s="107" t="str">
        <f>CONCATENATE(U528," ",V528)</f>
        <v xml:space="preserve"> </v>
      </c>
    </row>
    <row r="529" spans="3:26" ht="17.100000000000001" customHeight="1" x14ac:dyDescent="0.25">
      <c r="C529" s="130" t="str">
        <f>Home!$B$2</f>
        <v>Temple Park, South Shields</v>
      </c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07">
        <f>IF(D534=0,"",1)</f>
        <v>1</v>
      </c>
      <c r="W529" s="128"/>
      <c r="X529" s="128"/>
      <c r="Y529" s="128"/>
      <c r="Z529" s="128"/>
    </row>
    <row r="530" spans="3:26" ht="17.100000000000001" customHeight="1" x14ac:dyDescent="0.25">
      <c r="C530" s="131" t="str">
        <f>Home!$G$3</f>
        <v>Saturday 2nd February 2019</v>
      </c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07">
        <f>IF(D534=0,"",1)</f>
        <v>1</v>
      </c>
    </row>
    <row r="531" spans="3:26" ht="40.5" customHeight="1" x14ac:dyDescent="0.25"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7">
        <f>IF(D534=0,"",1)</f>
        <v>1</v>
      </c>
    </row>
    <row r="532" spans="3:26" x14ac:dyDescent="0.25">
      <c r="C532" s="1" t="str">
        <f ca="1">Intermediate_Boys!$G$5</f>
        <v>Intermediate Boys</v>
      </c>
      <c r="P532" s="107">
        <f>IF(D534=0,"",1)</f>
        <v>1</v>
      </c>
    </row>
    <row r="533" spans="3:26" x14ac:dyDescent="0.25">
      <c r="C533" s="106" t="s">
        <v>0</v>
      </c>
      <c r="D533" s="106" t="s">
        <v>1</v>
      </c>
      <c r="E533" s="106" t="s">
        <v>2</v>
      </c>
      <c r="F533" s="106"/>
      <c r="G533" s="106"/>
      <c r="H533" s="106"/>
      <c r="I533" s="106"/>
      <c r="J533" s="106"/>
      <c r="K533" s="106" t="s">
        <v>82</v>
      </c>
      <c r="L533" s="106"/>
      <c r="M533" s="106"/>
      <c r="N533" s="106"/>
      <c r="O533" s="1" t="s">
        <v>3</v>
      </c>
      <c r="P533" s="107">
        <f>IF(D534=0,"",1)</f>
        <v>1</v>
      </c>
    </row>
    <row r="534" spans="3:26" x14ac:dyDescent="0.25">
      <c r="C534" s="1">
        <f>Intermediate_Boys!$G$7</f>
        <v>1</v>
      </c>
      <c r="D534" s="107">
        <f>Intermediate_Boys!$H$7</f>
        <v>1</v>
      </c>
      <c r="E534" s="107" t="str">
        <f ca="1">Intermediate_Boys!$I$7</f>
        <v>Archie Lowe</v>
      </c>
      <c r="K534" s="107" t="str">
        <f ca="1">Intermediate_Boys!$O$7</f>
        <v>Cleveland</v>
      </c>
      <c r="O534" s="123">
        <f>Intermediate_Boys!$S$7</f>
        <v>17.04</v>
      </c>
      <c r="P534" s="107">
        <f>IF(D534=0,"",1)</f>
        <v>1</v>
      </c>
    </row>
    <row r="535" spans="3:26" x14ac:dyDescent="0.25">
      <c r="C535" s="1">
        <f>Intermediate_Boys!$G$8</f>
        <v>2</v>
      </c>
      <c r="D535" s="107">
        <f>Intermediate_Boys!$H$8</f>
        <v>82</v>
      </c>
      <c r="E535" s="107" t="str">
        <f ca="1">Intermediate_Boys!$I$8</f>
        <v>Alex Thompson</v>
      </c>
      <c r="K535" s="107" t="str">
        <f ca="1">Intermediate_Boys!$O$8</f>
        <v>North Yorkshire</v>
      </c>
      <c r="O535" s="123">
        <f>Intermediate_Boys!$S$8</f>
        <v>17.13</v>
      </c>
      <c r="P535" s="107">
        <f t="shared" ref="P535:P598" si="11">IF(D535=0,"",1)</f>
        <v>1</v>
      </c>
    </row>
    <row r="536" spans="3:26" x14ac:dyDescent="0.25">
      <c r="C536" s="1">
        <f>Intermediate_Boys!$G$9</f>
        <v>3</v>
      </c>
      <c r="D536" s="107">
        <f>Intermediate_Boys!$H$9</f>
        <v>21</v>
      </c>
      <c r="E536" s="107" t="str">
        <f ca="1">Intermediate_Boys!$I$9</f>
        <v>Robin Regan</v>
      </c>
      <c r="K536" s="107" t="str">
        <f ca="1">Intermediate_Boys!$O$9</f>
        <v>Cumbria</v>
      </c>
      <c r="O536" s="123">
        <f>Intermediate_Boys!$S$9</f>
        <v>17.170000000000002</v>
      </c>
      <c r="P536" s="107">
        <f t="shared" si="11"/>
        <v>1</v>
      </c>
    </row>
    <row r="537" spans="3:26" x14ac:dyDescent="0.25">
      <c r="C537" s="1">
        <f>Intermediate_Boys!$G$10</f>
        <v>4</v>
      </c>
      <c r="D537" s="107">
        <f>Intermediate_Boys!$H$10</f>
        <v>22</v>
      </c>
      <c r="E537" s="107" t="str">
        <f ca="1">Intermediate_Boys!$I$10</f>
        <v>Fraser Sproul</v>
      </c>
      <c r="K537" s="107" t="str">
        <f ca="1">Intermediate_Boys!$O$10</f>
        <v>Cumbria</v>
      </c>
      <c r="O537" s="123">
        <f>Intermediate_Boys!$S$10</f>
        <v>17.21</v>
      </c>
      <c r="P537" s="107">
        <f t="shared" si="11"/>
        <v>1</v>
      </c>
    </row>
    <row r="538" spans="3:26" x14ac:dyDescent="0.25">
      <c r="C538" s="1">
        <f>Intermediate_Boys!$G$11</f>
        <v>5</v>
      </c>
      <c r="D538" s="107">
        <f>Intermediate_Boys!$H$11</f>
        <v>81</v>
      </c>
      <c r="E538" s="107" t="str">
        <f ca="1">Intermediate_Boys!$I$11</f>
        <v>Charlie Stephenson</v>
      </c>
      <c r="K538" s="107" t="str">
        <f ca="1">Intermediate_Boys!$O$11</f>
        <v>North Yorkshire</v>
      </c>
      <c r="O538" s="123">
        <f>Intermediate_Boys!$S$11</f>
        <v>17.23</v>
      </c>
      <c r="P538" s="107">
        <f t="shared" si="11"/>
        <v>1</v>
      </c>
    </row>
    <row r="539" spans="3:26" x14ac:dyDescent="0.25">
      <c r="C539" s="1">
        <f>Intermediate_Boys!$G$12</f>
        <v>6</v>
      </c>
      <c r="D539" s="107">
        <f>Intermediate_Boys!$H$12</f>
        <v>93</v>
      </c>
      <c r="E539" s="107" t="str">
        <f ca="1">Intermediate_Boys!$I$12</f>
        <v>Sebastian Segger-Staveley</v>
      </c>
      <c r="K539" s="107" t="str">
        <f ca="1">Intermediate_Boys!$O$12</f>
        <v>North Yorkshire</v>
      </c>
      <c r="O539" s="123">
        <f>Intermediate_Boys!$S$12</f>
        <v>17.399999999999999</v>
      </c>
      <c r="P539" s="107">
        <f t="shared" si="11"/>
        <v>1</v>
      </c>
    </row>
    <row r="540" spans="3:26" x14ac:dyDescent="0.25">
      <c r="C540" s="1">
        <f>Intermediate_Boys!$G$13</f>
        <v>7</v>
      </c>
      <c r="D540" s="107">
        <f>Intermediate_Boys!$H$13</f>
        <v>91</v>
      </c>
      <c r="E540" s="107" t="str">
        <f ca="1">Intermediate_Boys!$I$13</f>
        <v>Arthur Peel</v>
      </c>
      <c r="K540" s="107" t="str">
        <f ca="1">Intermediate_Boys!$O$13</f>
        <v>North Yorkshire</v>
      </c>
      <c r="O540" s="123">
        <f>Intermediate_Boys!$S$13</f>
        <v>17.420000000000002</v>
      </c>
      <c r="P540" s="107">
        <f t="shared" si="11"/>
        <v>1</v>
      </c>
    </row>
    <row r="541" spans="3:26" x14ac:dyDescent="0.25">
      <c r="C541" s="1">
        <f>Intermediate_Boys!$G$14</f>
        <v>8</v>
      </c>
      <c r="D541" s="107">
        <f>Intermediate_Boys!$H$14</f>
        <v>63</v>
      </c>
      <c r="E541" s="107" t="str">
        <f ca="1">Intermediate_Boys!$I$14</f>
        <v>Charlie Daley</v>
      </c>
      <c r="K541" s="107" t="str">
        <f ca="1">Intermediate_Boys!$O$14</f>
        <v>Northumberland</v>
      </c>
      <c r="O541" s="123">
        <f>Intermediate_Boys!$S$14</f>
        <v>17.47</v>
      </c>
      <c r="P541" s="107">
        <f t="shared" si="11"/>
        <v>1</v>
      </c>
    </row>
    <row r="542" spans="3:26" x14ac:dyDescent="0.25">
      <c r="C542" s="1">
        <f>Intermediate_Boys!$G$15</f>
        <v>9</v>
      </c>
      <c r="D542" s="107">
        <f>Intermediate_Boys!$H$15</f>
        <v>42</v>
      </c>
      <c r="E542" s="107" t="str">
        <f ca="1">Intermediate_Boys!$I$15</f>
        <v>Will Bellamy</v>
      </c>
      <c r="K542" s="107" t="str">
        <f ca="1">Intermediate_Boys!$O$15</f>
        <v>Durham</v>
      </c>
      <c r="O542" s="123">
        <f>Intermediate_Boys!$S$15</f>
        <v>17.54</v>
      </c>
      <c r="P542" s="107">
        <f t="shared" si="11"/>
        <v>1</v>
      </c>
    </row>
    <row r="543" spans="3:26" x14ac:dyDescent="0.25">
      <c r="C543" s="1">
        <f>Intermediate_Boys!$G$16</f>
        <v>10</v>
      </c>
      <c r="D543" s="107">
        <f>Intermediate_Boys!$H$16</f>
        <v>86</v>
      </c>
      <c r="E543" s="107" t="str">
        <f ca="1">Intermediate_Boys!$I$16</f>
        <v>Joe O’Brien</v>
      </c>
      <c r="K543" s="107" t="str">
        <f ca="1">Intermediate_Boys!$O$16</f>
        <v>North Yorkshire</v>
      </c>
      <c r="O543" s="123">
        <f>Intermediate_Boys!$S$16</f>
        <v>17.559999999999999</v>
      </c>
      <c r="P543" s="107">
        <f t="shared" si="11"/>
        <v>1</v>
      </c>
    </row>
    <row r="544" spans="3:26" x14ac:dyDescent="0.25">
      <c r="C544" s="1">
        <f>Intermediate_Boys!$G$17</f>
        <v>11</v>
      </c>
      <c r="D544" s="107">
        <f>Intermediate_Boys!$H$17</f>
        <v>90</v>
      </c>
      <c r="E544" s="107" t="str">
        <f ca="1">Intermediate_Boys!$I$17</f>
        <v>Louis Hudson</v>
      </c>
      <c r="K544" s="107" t="str">
        <f ca="1">Intermediate_Boys!$O$17</f>
        <v>North Yorkshire</v>
      </c>
      <c r="O544" s="123">
        <f>Intermediate_Boys!$S$17</f>
        <v>18.03</v>
      </c>
      <c r="P544" s="107">
        <f t="shared" si="11"/>
        <v>1</v>
      </c>
    </row>
    <row r="545" spans="3:16" x14ac:dyDescent="0.25">
      <c r="C545" s="1">
        <f>Intermediate_Boys!$G$18</f>
        <v>12</v>
      </c>
      <c r="D545" s="107">
        <f>Intermediate_Boys!$H$18</f>
        <v>27</v>
      </c>
      <c r="E545" s="107" t="str">
        <f ca="1">Intermediate_Boys!$I$18</f>
        <v>Daniel Sanderson</v>
      </c>
      <c r="K545" s="107" t="str">
        <f ca="1">Intermediate_Boys!$O$18</f>
        <v>Cumbria</v>
      </c>
      <c r="O545" s="123">
        <f>Intermediate_Boys!$S$18</f>
        <v>18.04</v>
      </c>
      <c r="P545" s="107">
        <f t="shared" si="11"/>
        <v>1</v>
      </c>
    </row>
    <row r="546" spans="3:16" x14ac:dyDescent="0.25">
      <c r="C546" s="1">
        <f>Intermediate_Boys!$G$19</f>
        <v>13</v>
      </c>
      <c r="D546" s="107">
        <f>Intermediate_Boys!$H$19</f>
        <v>84</v>
      </c>
      <c r="E546" s="107" t="str">
        <f ca="1">Intermediate_Boys!$I$19</f>
        <v>Kyle Rabjohn</v>
      </c>
      <c r="K546" s="107" t="str">
        <f ca="1">Intermediate_Boys!$O$19</f>
        <v>North Yorkshire</v>
      </c>
      <c r="O546" s="123">
        <f>Intermediate_Boys!$S$19</f>
        <v>18.07</v>
      </c>
      <c r="P546" s="107">
        <f t="shared" si="11"/>
        <v>1</v>
      </c>
    </row>
    <row r="547" spans="3:16" x14ac:dyDescent="0.25">
      <c r="C547" s="1">
        <f>Intermediate_Boys!$G$20</f>
        <v>14</v>
      </c>
      <c r="D547" s="107">
        <f>Intermediate_Boys!$H$20</f>
        <v>44</v>
      </c>
      <c r="E547" s="107" t="str">
        <f ca="1">Intermediate_Boys!$I$20</f>
        <v>Dan Boyer</v>
      </c>
      <c r="K547" s="107" t="str">
        <f ca="1">Intermediate_Boys!$O$20</f>
        <v>Durham</v>
      </c>
      <c r="O547" s="123">
        <f>Intermediate_Boys!$S$20</f>
        <v>18.11</v>
      </c>
      <c r="P547" s="107">
        <f t="shared" si="11"/>
        <v>1</v>
      </c>
    </row>
    <row r="548" spans="3:16" x14ac:dyDescent="0.25">
      <c r="C548" s="1">
        <f>Intermediate_Boys!$G$21</f>
        <v>15</v>
      </c>
      <c r="D548" s="107">
        <f>Intermediate_Boys!$H$21</f>
        <v>3</v>
      </c>
      <c r="E548" s="107" t="str">
        <f ca="1">Intermediate_Boys!$I$21</f>
        <v>Max Creasey</v>
      </c>
      <c r="K548" s="107" t="str">
        <f ca="1">Intermediate_Boys!$O$21</f>
        <v>Cleveland</v>
      </c>
      <c r="O548" s="123">
        <f>Intermediate_Boys!$S$21</f>
        <v>18.190000000000001</v>
      </c>
      <c r="P548" s="107">
        <f t="shared" si="11"/>
        <v>1</v>
      </c>
    </row>
    <row r="549" spans="3:16" x14ac:dyDescent="0.25">
      <c r="C549" s="1">
        <f>Intermediate_Boys!$G$22</f>
        <v>16</v>
      </c>
      <c r="D549" s="107">
        <f>Intermediate_Boys!$H$22</f>
        <v>68</v>
      </c>
      <c r="E549" s="107" t="str">
        <f ca="1">Intermediate_Boys!$I$22</f>
        <v>Ben Waterfield</v>
      </c>
      <c r="K549" s="107" t="str">
        <f ca="1">Intermediate_Boys!$O$22</f>
        <v>Northumberland</v>
      </c>
      <c r="O549" s="123">
        <f>Intermediate_Boys!$S$22</f>
        <v>18.23</v>
      </c>
      <c r="P549" s="107">
        <f t="shared" si="11"/>
        <v>1</v>
      </c>
    </row>
    <row r="550" spans="3:16" x14ac:dyDescent="0.25">
      <c r="C550" s="1">
        <f>Intermediate_Boys!$G$23</f>
        <v>17</v>
      </c>
      <c r="D550" s="107">
        <f>Intermediate_Boys!$H$23</f>
        <v>76</v>
      </c>
      <c r="E550" s="107" t="str">
        <f ca="1">Intermediate_Boys!$I$23</f>
        <v>Ethan McGlen</v>
      </c>
      <c r="K550" s="107" t="str">
        <f ca="1">Intermediate_Boys!$O$23</f>
        <v>Northumberland</v>
      </c>
      <c r="O550" s="123">
        <f>Intermediate_Boys!$S$23</f>
        <v>18.239999999999998</v>
      </c>
      <c r="P550" s="107">
        <f t="shared" si="11"/>
        <v>1</v>
      </c>
    </row>
    <row r="551" spans="3:16" x14ac:dyDescent="0.25">
      <c r="C551" s="1">
        <f>Intermediate_Boys!$G$24</f>
        <v>18</v>
      </c>
      <c r="D551" s="107">
        <f>Intermediate_Boys!$H$24</f>
        <v>87</v>
      </c>
      <c r="E551" s="107" t="str">
        <f ca="1">Intermediate_Boys!$I$24</f>
        <v>Daniel Francis</v>
      </c>
      <c r="K551" s="107" t="str">
        <f ca="1">Intermediate_Boys!$O$24</f>
        <v>North Yorkshire</v>
      </c>
      <c r="O551" s="123">
        <f>Intermediate_Boys!$S$24</f>
        <v>18.239999999999998</v>
      </c>
      <c r="P551" s="107">
        <f t="shared" si="11"/>
        <v>1</v>
      </c>
    </row>
    <row r="552" spans="3:16" x14ac:dyDescent="0.25">
      <c r="C552" s="1">
        <f>Intermediate_Boys!$G$25</f>
        <v>19</v>
      </c>
      <c r="D552" s="107">
        <f>Intermediate_Boys!$H$25</f>
        <v>45</v>
      </c>
      <c r="E552" s="107" t="str">
        <f ca="1">Intermediate_Boys!$I$25</f>
        <v>Sam Gibson</v>
      </c>
      <c r="K552" s="107" t="str">
        <f ca="1">Intermediate_Boys!$O$25</f>
        <v>Durham</v>
      </c>
      <c r="O552" s="123">
        <f>Intermediate_Boys!$S$25</f>
        <v>18.260000000000002</v>
      </c>
      <c r="P552" s="107">
        <f t="shared" si="11"/>
        <v>1</v>
      </c>
    </row>
    <row r="553" spans="3:16" x14ac:dyDescent="0.25">
      <c r="C553" s="1">
        <f>Intermediate_Boys!$G$26</f>
        <v>20</v>
      </c>
      <c r="D553" s="107">
        <f>Intermediate_Boys!$H$26</f>
        <v>50</v>
      </c>
      <c r="E553" s="107" t="str">
        <f ca="1">Intermediate_Boys!$I$26</f>
        <v>David Race</v>
      </c>
      <c r="K553" s="107" t="str">
        <f ca="1">Intermediate_Boys!$O$26</f>
        <v>Durham</v>
      </c>
      <c r="O553" s="123">
        <f>Intermediate_Boys!$S$26</f>
        <v>18.260000000000002</v>
      </c>
      <c r="P553" s="107">
        <f t="shared" si="11"/>
        <v>1</v>
      </c>
    </row>
    <row r="554" spans="3:16" x14ac:dyDescent="0.25">
      <c r="C554" s="1">
        <f>Intermediate_Boys!$G$27</f>
        <v>21</v>
      </c>
      <c r="D554" s="107">
        <f>Intermediate_Boys!$H$27</f>
        <v>43</v>
      </c>
      <c r="E554" s="107" t="str">
        <f ca="1">Intermediate_Boys!$I$27</f>
        <v>Daniel Joyce</v>
      </c>
      <c r="K554" s="107" t="str">
        <f ca="1">Intermediate_Boys!$O$27</f>
        <v>Durham</v>
      </c>
      <c r="O554" s="123">
        <f>Intermediate_Boys!$S$27</f>
        <v>18.29</v>
      </c>
      <c r="P554" s="107">
        <f t="shared" si="11"/>
        <v>1</v>
      </c>
    </row>
    <row r="555" spans="3:16" x14ac:dyDescent="0.25">
      <c r="C555" s="1">
        <f>Intermediate_Boys!$G$28</f>
        <v>22</v>
      </c>
      <c r="D555" s="107">
        <f>Intermediate_Boys!$H$28</f>
        <v>25</v>
      </c>
      <c r="E555" s="107" t="str">
        <f ca="1">Intermediate_Boys!$I$28</f>
        <v>John Egner</v>
      </c>
      <c r="K555" s="107" t="str">
        <f ca="1">Intermediate_Boys!$O$28</f>
        <v>Cumbria</v>
      </c>
      <c r="O555" s="123">
        <f>Intermediate_Boys!$S$28</f>
        <v>18.29</v>
      </c>
      <c r="P555" s="107">
        <f t="shared" si="11"/>
        <v>1</v>
      </c>
    </row>
    <row r="556" spans="3:16" x14ac:dyDescent="0.25">
      <c r="C556" s="1">
        <f>Intermediate_Boys!$G$29</f>
        <v>23</v>
      </c>
      <c r="D556" s="107">
        <f>Intermediate_Boys!$H$29</f>
        <v>47</v>
      </c>
      <c r="E556" s="107" t="str">
        <f ca="1">Intermediate_Boys!$I$29</f>
        <v>Adam Russell</v>
      </c>
      <c r="K556" s="107" t="str">
        <f ca="1">Intermediate_Boys!$O$29</f>
        <v>Durham</v>
      </c>
      <c r="O556" s="123">
        <f>Intermediate_Boys!$S$29</f>
        <v>18.309999999999999</v>
      </c>
      <c r="P556" s="107">
        <f t="shared" si="11"/>
        <v>1</v>
      </c>
    </row>
    <row r="557" spans="3:16" x14ac:dyDescent="0.25">
      <c r="C557" s="1">
        <f>Intermediate_Boys!$G$30</f>
        <v>24</v>
      </c>
      <c r="D557" s="107">
        <f>Intermediate_Boys!$H$30</f>
        <v>89</v>
      </c>
      <c r="E557" s="107" t="str">
        <f ca="1">Intermediate_Boys!$I$30</f>
        <v>William James Hugill</v>
      </c>
      <c r="K557" s="107" t="str">
        <f ca="1">Intermediate_Boys!$O$30</f>
        <v>North Yorkshire</v>
      </c>
      <c r="O557" s="123">
        <f>Intermediate_Boys!$S$30</f>
        <v>18.37</v>
      </c>
      <c r="P557" s="107">
        <f t="shared" si="11"/>
        <v>1</v>
      </c>
    </row>
    <row r="558" spans="3:16" x14ac:dyDescent="0.25">
      <c r="C558" s="1">
        <f>Intermediate_Boys!$G$31</f>
        <v>25</v>
      </c>
      <c r="D558" s="107">
        <f>Intermediate_Boys!$H$31</f>
        <v>54</v>
      </c>
      <c r="E558" s="107" t="str">
        <f ca="1">Intermediate_Boys!$I$31</f>
        <v>Ciaran Lines</v>
      </c>
      <c r="K558" s="107" t="str">
        <f ca="1">Intermediate_Boys!$O$31</f>
        <v>Durham</v>
      </c>
      <c r="O558" s="123">
        <f>Intermediate_Boys!$S$31</f>
        <v>18.39</v>
      </c>
      <c r="P558" s="107">
        <f t="shared" si="11"/>
        <v>1</v>
      </c>
    </row>
    <row r="559" spans="3:16" x14ac:dyDescent="0.25">
      <c r="C559" s="1">
        <f>Intermediate_Boys!$G$32</f>
        <v>26</v>
      </c>
      <c r="D559" s="107">
        <f>Intermediate_Boys!$H$32</f>
        <v>48</v>
      </c>
      <c r="E559" s="107" t="str">
        <f ca="1">Intermediate_Boys!$I$32</f>
        <v xml:space="preserve">John Russell </v>
      </c>
      <c r="K559" s="107" t="str">
        <f ca="1">Intermediate_Boys!$O$32</f>
        <v>Durham</v>
      </c>
      <c r="O559" s="123">
        <f>Intermediate_Boys!$S$32</f>
        <v>18.420000000000002</v>
      </c>
      <c r="P559" s="107">
        <f t="shared" si="11"/>
        <v>1</v>
      </c>
    </row>
    <row r="560" spans="3:16" x14ac:dyDescent="0.25">
      <c r="C560" s="1">
        <f>Intermediate_Boys!$G$33</f>
        <v>27</v>
      </c>
      <c r="D560" s="107">
        <f>Intermediate_Boys!$H$33</f>
        <v>4</v>
      </c>
      <c r="E560" s="107" t="str">
        <f ca="1">Intermediate_Boys!$I$33</f>
        <v>Ben Johnson</v>
      </c>
      <c r="K560" s="107" t="str">
        <f ca="1">Intermediate_Boys!$O$33</f>
        <v>Cleveland</v>
      </c>
      <c r="O560" s="123">
        <f>Intermediate_Boys!$S$33</f>
        <v>18.440000000000001</v>
      </c>
      <c r="P560" s="107">
        <f t="shared" si="11"/>
        <v>1</v>
      </c>
    </row>
    <row r="561" spans="3:16" x14ac:dyDescent="0.25">
      <c r="C561" s="1">
        <f>Intermediate_Boys!$G$34</f>
        <v>28</v>
      </c>
      <c r="D561" s="107">
        <f>Intermediate_Boys!$H$34</f>
        <v>61</v>
      </c>
      <c r="E561" s="107" t="str">
        <f ca="1">Intermediate_Boys!$I$34</f>
        <v>Tom Balsdon</v>
      </c>
      <c r="K561" s="107" t="str">
        <f ca="1">Intermediate_Boys!$O$34</f>
        <v>Northumberland</v>
      </c>
      <c r="O561" s="123">
        <f>Intermediate_Boys!$S$34</f>
        <v>18.46</v>
      </c>
      <c r="P561" s="107">
        <f t="shared" si="11"/>
        <v>1</v>
      </c>
    </row>
    <row r="562" spans="3:16" x14ac:dyDescent="0.25">
      <c r="C562" s="1">
        <f>Intermediate_Boys!$G$35</f>
        <v>29</v>
      </c>
      <c r="D562" s="107">
        <f>Intermediate_Boys!$H$35</f>
        <v>88</v>
      </c>
      <c r="E562" s="107" t="str">
        <f ca="1">Intermediate_Boys!$I$35</f>
        <v>Jack Muir</v>
      </c>
      <c r="K562" s="107" t="str">
        <f ca="1">Intermediate_Boys!$O$35</f>
        <v>North Yorkshire</v>
      </c>
      <c r="O562" s="123">
        <f>Intermediate_Boys!$S$35</f>
        <v>18.54</v>
      </c>
      <c r="P562" s="107">
        <f t="shared" si="11"/>
        <v>1</v>
      </c>
    </row>
    <row r="563" spans="3:16" x14ac:dyDescent="0.25">
      <c r="C563" s="1">
        <f>Intermediate_Boys!$G$36</f>
        <v>30</v>
      </c>
      <c r="D563" s="107">
        <f>Intermediate_Boys!$H$36</f>
        <v>62</v>
      </c>
      <c r="E563" s="107" t="str">
        <f ca="1">Intermediate_Boys!$I$36</f>
        <v>Rowan Bennett</v>
      </c>
      <c r="K563" s="107" t="str">
        <f ca="1">Intermediate_Boys!$O$36</f>
        <v>Northumberland</v>
      </c>
      <c r="O563" s="123">
        <f>Intermediate_Boys!$S$36</f>
        <v>18.579999999999998</v>
      </c>
      <c r="P563" s="107">
        <f t="shared" si="11"/>
        <v>1</v>
      </c>
    </row>
    <row r="564" spans="3:16" x14ac:dyDescent="0.25">
      <c r="C564" s="1">
        <f>Intermediate_Boys!$G$37</f>
        <v>31</v>
      </c>
      <c r="D564" s="107">
        <f>Intermediate_Boys!$H$37</f>
        <v>51</v>
      </c>
      <c r="E564" s="107" t="str">
        <f ca="1">Intermediate_Boys!$I$37</f>
        <v>Joshua Wraith</v>
      </c>
      <c r="K564" s="107" t="str">
        <f ca="1">Intermediate_Boys!$O$37</f>
        <v>Durham</v>
      </c>
      <c r="O564" s="123">
        <f>Intermediate_Boys!$S$37</f>
        <v>18.59</v>
      </c>
      <c r="P564" s="107">
        <f t="shared" si="11"/>
        <v>1</v>
      </c>
    </row>
    <row r="565" spans="3:16" x14ac:dyDescent="0.25">
      <c r="C565" s="1">
        <f>Intermediate_Boys!$G$38</f>
        <v>32</v>
      </c>
      <c r="D565" s="107">
        <f>Intermediate_Boys!$H$38</f>
        <v>53</v>
      </c>
      <c r="E565" s="107" t="str">
        <f ca="1">Intermediate_Boys!$I$38</f>
        <v>Thomas Wraith</v>
      </c>
      <c r="K565" s="107" t="str">
        <f ca="1">Intermediate_Boys!$O$38</f>
        <v>Durham</v>
      </c>
      <c r="O565" s="123">
        <f>Intermediate_Boys!$S$38</f>
        <v>19.02</v>
      </c>
      <c r="P565" s="107">
        <f t="shared" si="11"/>
        <v>1</v>
      </c>
    </row>
    <row r="566" spans="3:16" x14ac:dyDescent="0.25">
      <c r="C566" s="1">
        <f>Intermediate_Boys!$G$39</f>
        <v>33</v>
      </c>
      <c r="D566" s="107">
        <f>Intermediate_Boys!$H$39</f>
        <v>31</v>
      </c>
      <c r="E566" s="107" t="str">
        <f ca="1">Intermediate_Boys!$I$39</f>
        <v>Lucas Messinger Jones</v>
      </c>
      <c r="K566" s="107" t="str">
        <f ca="1">Intermediate_Boys!$O$39</f>
        <v>Cumbria</v>
      </c>
      <c r="O566" s="123">
        <f>Intermediate_Boys!$S$39</f>
        <v>19.03</v>
      </c>
      <c r="P566" s="107">
        <f t="shared" si="11"/>
        <v>1</v>
      </c>
    </row>
    <row r="567" spans="3:16" x14ac:dyDescent="0.25">
      <c r="C567" s="1">
        <f>Intermediate_Boys!$G$40</f>
        <v>34</v>
      </c>
      <c r="D567" s="107">
        <f>Intermediate_Boys!$H$40</f>
        <v>32</v>
      </c>
      <c r="E567" s="107" t="str">
        <f ca="1">Intermediate_Boys!$I$40</f>
        <v>Sam McSherry</v>
      </c>
      <c r="K567" s="107" t="str">
        <f ca="1">Intermediate_Boys!$O$40</f>
        <v>Cumbria</v>
      </c>
      <c r="O567" s="123">
        <f>Intermediate_Boys!$S$40</f>
        <v>19.04</v>
      </c>
      <c r="P567" s="107">
        <f t="shared" si="11"/>
        <v>1</v>
      </c>
    </row>
    <row r="568" spans="3:16" x14ac:dyDescent="0.25">
      <c r="C568" s="1">
        <f>Intermediate_Boys!$G$41</f>
        <v>35</v>
      </c>
      <c r="D568" s="107">
        <f>Intermediate_Boys!$H$41</f>
        <v>49</v>
      </c>
      <c r="E568" s="107" t="str">
        <f ca="1">Intermediate_Boys!$I$41</f>
        <v>Charlie Phillips</v>
      </c>
      <c r="K568" s="107" t="str">
        <f ca="1">Intermediate_Boys!$O$41</f>
        <v>Durham</v>
      </c>
      <c r="O568" s="123">
        <f>Intermediate_Boys!$S$41</f>
        <v>19.079999999999998</v>
      </c>
      <c r="P568" s="107">
        <f t="shared" si="11"/>
        <v>1</v>
      </c>
    </row>
    <row r="569" spans="3:16" x14ac:dyDescent="0.25">
      <c r="C569" s="1">
        <f>Intermediate_Boys!$G$42</f>
        <v>36</v>
      </c>
      <c r="D569" s="107">
        <f>Intermediate_Boys!$H$42</f>
        <v>66</v>
      </c>
      <c r="E569" s="107" t="str">
        <f ca="1">Intermediate_Boys!$I$42</f>
        <v>Dylan Davies</v>
      </c>
      <c r="K569" s="107" t="str">
        <f ca="1">Intermediate_Boys!$O$42</f>
        <v>Northumberland</v>
      </c>
      <c r="O569" s="123">
        <f>Intermediate_Boys!$S$42</f>
        <v>19.100000000000001</v>
      </c>
      <c r="P569" s="107">
        <f t="shared" si="11"/>
        <v>1</v>
      </c>
    </row>
    <row r="570" spans="3:16" x14ac:dyDescent="0.25">
      <c r="C570" s="1">
        <f>Intermediate_Boys!$G$43</f>
        <v>37</v>
      </c>
      <c r="D570" s="107">
        <f>Intermediate_Boys!$H$43</f>
        <v>72</v>
      </c>
      <c r="E570" s="107" t="str">
        <f ca="1">Intermediate_Boys!$I$43</f>
        <v>Oliver Telfer</v>
      </c>
      <c r="K570" s="107" t="str">
        <f ca="1">Intermediate_Boys!$O$43</f>
        <v>Northumberland</v>
      </c>
      <c r="O570" s="123">
        <f>Intermediate_Boys!$S$43</f>
        <v>19.170000000000002</v>
      </c>
      <c r="P570" s="107">
        <f t="shared" si="11"/>
        <v>1</v>
      </c>
    </row>
    <row r="571" spans="3:16" x14ac:dyDescent="0.25">
      <c r="C571" s="1">
        <f>Intermediate_Boys!$G$44</f>
        <v>38</v>
      </c>
      <c r="D571" s="107">
        <f>Intermediate_Boys!$H$44</f>
        <v>29</v>
      </c>
      <c r="E571" s="107" t="str">
        <f ca="1">Intermediate_Boys!$I$44</f>
        <v xml:space="preserve">Jacob Smith </v>
      </c>
      <c r="K571" s="107" t="str">
        <f ca="1">Intermediate_Boys!$O$44</f>
        <v>Cumbria</v>
      </c>
      <c r="O571" s="123">
        <f>Intermediate_Boys!$S$44</f>
        <v>19.21</v>
      </c>
      <c r="P571" s="107">
        <f t="shared" si="11"/>
        <v>1</v>
      </c>
    </row>
    <row r="572" spans="3:16" x14ac:dyDescent="0.25">
      <c r="C572" s="1">
        <f>Intermediate_Boys!$G$45</f>
        <v>39</v>
      </c>
      <c r="D572" s="107">
        <f>Intermediate_Boys!$H$45</f>
        <v>30</v>
      </c>
      <c r="E572" s="107" t="str">
        <f ca="1">Intermediate_Boys!$I$45</f>
        <v>Toby Umpleby</v>
      </c>
      <c r="K572" s="107" t="str">
        <f ca="1">Intermediate_Boys!$O$45</f>
        <v>Cumbria</v>
      </c>
      <c r="O572" s="123">
        <f>Intermediate_Boys!$S$45</f>
        <v>19.23</v>
      </c>
      <c r="P572" s="107">
        <f t="shared" si="11"/>
        <v>1</v>
      </c>
    </row>
    <row r="573" spans="3:16" x14ac:dyDescent="0.25">
      <c r="C573" s="1">
        <f>Intermediate_Boys!$G$46</f>
        <v>40</v>
      </c>
      <c r="D573" s="107">
        <f>Intermediate_Boys!$H$46</f>
        <v>2</v>
      </c>
      <c r="E573" s="107" t="str">
        <f ca="1">Intermediate_Boys!$I$46</f>
        <v>Daniel Payne</v>
      </c>
      <c r="K573" s="107" t="str">
        <f ca="1">Intermediate_Boys!$O$46</f>
        <v>Cleveland</v>
      </c>
      <c r="O573" s="123">
        <f>Intermediate_Boys!$S$46</f>
        <v>19.29</v>
      </c>
      <c r="P573" s="107">
        <f t="shared" si="11"/>
        <v>1</v>
      </c>
    </row>
    <row r="574" spans="3:16" x14ac:dyDescent="0.25">
      <c r="C574" s="1">
        <f>Intermediate_Boys!$G$47</f>
        <v>41</v>
      </c>
      <c r="D574" s="107">
        <f>Intermediate_Boys!$H$47</f>
        <v>92</v>
      </c>
      <c r="E574" s="107" t="str">
        <f ca="1">Intermediate_Boys!$I$47</f>
        <v>Jack Briggs</v>
      </c>
      <c r="K574" s="107" t="str">
        <f ca="1">Intermediate_Boys!$O$47</f>
        <v>North Yorkshire</v>
      </c>
      <c r="O574" s="123">
        <f>Intermediate_Boys!$S$47</f>
        <v>19.3</v>
      </c>
      <c r="P574" s="107">
        <f t="shared" si="11"/>
        <v>1</v>
      </c>
    </row>
    <row r="575" spans="3:16" x14ac:dyDescent="0.25">
      <c r="C575" s="1">
        <f>Intermediate_Boys!$G$48</f>
        <v>42</v>
      </c>
      <c r="D575" s="107">
        <f>Intermediate_Boys!$H$48</f>
        <v>69</v>
      </c>
      <c r="E575" s="107" t="str">
        <f ca="1">Intermediate_Boys!$I$48</f>
        <v>Ben Murray-John</v>
      </c>
      <c r="K575" s="107" t="str">
        <f ca="1">Intermediate_Boys!$O$48</f>
        <v>Northumberland</v>
      </c>
      <c r="O575" s="123">
        <f>Intermediate_Boys!$S$48</f>
        <v>19.34</v>
      </c>
      <c r="P575" s="107">
        <f t="shared" si="11"/>
        <v>1</v>
      </c>
    </row>
    <row r="576" spans="3:16" x14ac:dyDescent="0.25">
      <c r="C576" s="1">
        <f>Intermediate_Boys!$G$49</f>
        <v>43</v>
      </c>
      <c r="D576" s="107">
        <f>Intermediate_Boys!$H$49</f>
        <v>65</v>
      </c>
      <c r="E576" s="107" t="str">
        <f ca="1">Intermediate_Boys!$I$49</f>
        <v>Ben Walker</v>
      </c>
      <c r="K576" s="107" t="str">
        <f ca="1">Intermediate_Boys!$O$49</f>
        <v>Northumberland</v>
      </c>
      <c r="O576" s="123">
        <f>Intermediate_Boys!$S$49</f>
        <v>19.39</v>
      </c>
      <c r="P576" s="107">
        <f t="shared" si="11"/>
        <v>1</v>
      </c>
    </row>
    <row r="577" spans="3:16" x14ac:dyDescent="0.25">
      <c r="C577" s="1">
        <f>Intermediate_Boys!$G$50</f>
        <v>44</v>
      </c>
      <c r="D577" s="107">
        <f>Intermediate_Boys!$H$50</f>
        <v>73</v>
      </c>
      <c r="E577" s="107" t="str">
        <f ca="1">Intermediate_Boys!$I$50</f>
        <v>Joseph Rickerby</v>
      </c>
      <c r="K577" s="107" t="str">
        <f ca="1">Intermediate_Boys!$O$50</f>
        <v>Northumberland</v>
      </c>
      <c r="O577" s="123">
        <f>Intermediate_Boys!$S$50</f>
        <v>19.39</v>
      </c>
      <c r="P577" s="107">
        <f t="shared" si="11"/>
        <v>1</v>
      </c>
    </row>
    <row r="578" spans="3:16" x14ac:dyDescent="0.25">
      <c r="C578" s="1">
        <f>Intermediate_Boys!$G$51</f>
        <v>45</v>
      </c>
      <c r="D578" s="107">
        <f>Intermediate_Boys!$H$51</f>
        <v>56</v>
      </c>
      <c r="E578" s="107" t="str">
        <f ca="1">Intermediate_Boys!$I$51</f>
        <v>Izaak Taylor</v>
      </c>
      <c r="K578" s="107" t="str">
        <f ca="1">Intermediate_Boys!$O$51</f>
        <v>Durham</v>
      </c>
      <c r="O578" s="123">
        <f>Intermediate_Boys!$S$51</f>
        <v>19.420000000000002</v>
      </c>
      <c r="P578" s="107">
        <f t="shared" si="11"/>
        <v>1</v>
      </c>
    </row>
    <row r="579" spans="3:16" x14ac:dyDescent="0.25">
      <c r="C579" s="1">
        <f>Intermediate_Boys!$G$52</f>
        <v>46</v>
      </c>
      <c r="D579" s="107">
        <f>Intermediate_Boys!$H$52</f>
        <v>35</v>
      </c>
      <c r="E579" s="107" t="str">
        <f ca="1">Intermediate_Boys!$I$52</f>
        <v>Noah Kidd</v>
      </c>
      <c r="K579" s="107" t="str">
        <f ca="1">Intermediate_Boys!$O$52</f>
        <v>Cumbria</v>
      </c>
      <c r="O579" s="123">
        <f>Intermediate_Boys!$S$52</f>
        <v>19.43</v>
      </c>
      <c r="P579" s="107">
        <f t="shared" si="11"/>
        <v>1</v>
      </c>
    </row>
    <row r="580" spans="3:16" x14ac:dyDescent="0.25">
      <c r="C580" s="1">
        <f>Intermediate_Boys!$G$53</f>
        <v>47</v>
      </c>
      <c r="D580" s="107">
        <f>Intermediate_Boys!$H$53</f>
        <v>64</v>
      </c>
      <c r="E580" s="107" t="str">
        <f ca="1">Intermediate_Boys!$I$53</f>
        <v>Oscar Onley</v>
      </c>
      <c r="K580" s="107" t="str">
        <f ca="1">Intermediate_Boys!$O$53</f>
        <v>Northumberland</v>
      </c>
      <c r="O580" s="123">
        <f>Intermediate_Boys!$S$53</f>
        <v>19.440000000000001</v>
      </c>
      <c r="P580" s="107">
        <f t="shared" si="11"/>
        <v>1</v>
      </c>
    </row>
    <row r="581" spans="3:16" x14ac:dyDescent="0.25">
      <c r="C581" s="1">
        <f>Intermediate_Boys!$G$54</f>
        <v>48</v>
      </c>
      <c r="D581" s="107">
        <f>Intermediate_Boys!$H$54</f>
        <v>46</v>
      </c>
      <c r="E581" s="107" t="str">
        <f ca="1">Intermediate_Boys!$I$54</f>
        <v>Jamie Barnshaw</v>
      </c>
      <c r="K581" s="107" t="str">
        <f ca="1">Intermediate_Boys!$O$54</f>
        <v>Durham</v>
      </c>
      <c r="O581" s="123">
        <f>Intermediate_Boys!$S$54</f>
        <v>19.510000000000002</v>
      </c>
      <c r="P581" s="107">
        <f t="shared" si="11"/>
        <v>1</v>
      </c>
    </row>
    <row r="582" spans="3:16" x14ac:dyDescent="0.25">
      <c r="C582" s="1">
        <f>Intermediate_Boys!$G$55</f>
        <v>49</v>
      </c>
      <c r="D582" s="107">
        <f>Intermediate_Boys!$H$55</f>
        <v>34</v>
      </c>
      <c r="E582" s="107" t="str">
        <f ca="1">Intermediate_Boys!$I$55</f>
        <v>Nathan Ormandy</v>
      </c>
      <c r="K582" s="107" t="str">
        <f ca="1">Intermediate_Boys!$O$55</f>
        <v>Cumbria</v>
      </c>
      <c r="O582" s="123">
        <f>Intermediate_Boys!$S$55</f>
        <v>19.54</v>
      </c>
      <c r="P582" s="107">
        <f t="shared" si="11"/>
        <v>1</v>
      </c>
    </row>
    <row r="583" spans="3:16" x14ac:dyDescent="0.25">
      <c r="C583" s="1">
        <f>Intermediate_Boys!$G$56</f>
        <v>50</v>
      </c>
      <c r="D583" s="107">
        <f>Intermediate_Boys!$H$56</f>
        <v>38</v>
      </c>
      <c r="E583" s="107" t="str">
        <f ca="1">Intermediate_Boys!$I$56</f>
        <v>Jakob Nelson</v>
      </c>
      <c r="K583" s="107" t="str">
        <f ca="1">Intermediate_Boys!$O$56</f>
        <v>Cumbria</v>
      </c>
      <c r="O583" s="123">
        <f>Intermediate_Boys!$S$56</f>
        <v>19.59</v>
      </c>
      <c r="P583" s="107">
        <f t="shared" si="11"/>
        <v>1</v>
      </c>
    </row>
    <row r="584" spans="3:16" x14ac:dyDescent="0.25">
      <c r="C584" s="1">
        <f>Intermediate_Boys!$G$57</f>
        <v>51</v>
      </c>
      <c r="D584" s="107">
        <f>Intermediate_Boys!$H$57</f>
        <v>74</v>
      </c>
      <c r="E584" s="107" t="str">
        <f ca="1">Intermediate_Boys!$I$57</f>
        <v>Thomas Cunningham</v>
      </c>
      <c r="K584" s="107" t="str">
        <f ca="1">Intermediate_Boys!$O$57</f>
        <v>Northumberland</v>
      </c>
      <c r="O584" s="123">
        <f>Intermediate_Boys!$S$57</f>
        <v>20.059999999999999</v>
      </c>
      <c r="P584" s="107">
        <f t="shared" si="11"/>
        <v>1</v>
      </c>
    </row>
    <row r="585" spans="3:16" x14ac:dyDescent="0.25">
      <c r="C585" s="1">
        <f>Intermediate_Boys!$G$58</f>
        <v>52</v>
      </c>
      <c r="D585" s="107">
        <f>Intermediate_Boys!$H$58</f>
        <v>55</v>
      </c>
      <c r="E585" s="107" t="str">
        <f ca="1">Intermediate_Boys!$I$58</f>
        <v>Peter Cook</v>
      </c>
      <c r="K585" s="107" t="str">
        <f ca="1">Intermediate_Boys!$O$58</f>
        <v>Durham</v>
      </c>
      <c r="O585" s="123">
        <f>Intermediate_Boys!$S$58</f>
        <v>20.09</v>
      </c>
      <c r="P585" s="107">
        <f t="shared" si="11"/>
        <v>1</v>
      </c>
    </row>
    <row r="586" spans="3:16" x14ac:dyDescent="0.25">
      <c r="C586" s="1">
        <f>Intermediate_Boys!$G$59</f>
        <v>53</v>
      </c>
      <c r="D586" s="107">
        <f>Intermediate_Boys!$H$59</f>
        <v>8</v>
      </c>
      <c r="E586" s="107" t="str">
        <f ca="1">Intermediate_Boys!$I$59</f>
        <v>Liam Cooper</v>
      </c>
      <c r="K586" s="107" t="str">
        <f ca="1">Intermediate_Boys!$O$59</f>
        <v>Cleveland</v>
      </c>
      <c r="O586" s="123">
        <f>Intermediate_Boys!$S$59</f>
        <v>20.100000000000001</v>
      </c>
      <c r="P586" s="107">
        <f t="shared" si="11"/>
        <v>1</v>
      </c>
    </row>
    <row r="587" spans="3:16" x14ac:dyDescent="0.25">
      <c r="C587" s="1">
        <f>Intermediate_Boys!$G$60</f>
        <v>54</v>
      </c>
      <c r="D587" s="107">
        <f>Intermediate_Boys!$H$60</f>
        <v>33</v>
      </c>
      <c r="E587" s="107" t="str">
        <f ca="1">Intermediate_Boys!$I$60</f>
        <v>Charlie Rennie</v>
      </c>
      <c r="K587" s="107" t="str">
        <f ca="1">Intermediate_Boys!$O$60</f>
        <v>Cumbria</v>
      </c>
      <c r="O587" s="123">
        <f>Intermediate_Boys!$S$60</f>
        <v>20.12</v>
      </c>
      <c r="P587" s="107">
        <f t="shared" si="11"/>
        <v>1</v>
      </c>
    </row>
    <row r="588" spans="3:16" x14ac:dyDescent="0.25">
      <c r="C588" s="1">
        <f>Intermediate_Boys!$G$61</f>
        <v>55</v>
      </c>
      <c r="D588" s="107">
        <f>Intermediate_Boys!$H$61</f>
        <v>37</v>
      </c>
      <c r="E588" s="107" t="str">
        <f ca="1">Intermediate_Boys!$I$61</f>
        <v>Charlie Hudson</v>
      </c>
      <c r="K588" s="107" t="str">
        <f ca="1">Intermediate_Boys!$O$61</f>
        <v>Cumbria</v>
      </c>
      <c r="O588" s="123">
        <f>Intermediate_Boys!$S$61</f>
        <v>20.14</v>
      </c>
      <c r="P588" s="107">
        <f t="shared" si="11"/>
        <v>1</v>
      </c>
    </row>
    <row r="589" spans="3:16" x14ac:dyDescent="0.25">
      <c r="C589" s="1">
        <f>Intermediate_Boys!$G$62</f>
        <v>56</v>
      </c>
      <c r="D589" s="107">
        <f>Intermediate_Boys!$H$62</f>
        <v>13</v>
      </c>
      <c r="E589" s="107" t="str">
        <f ca="1">Intermediate_Boys!$I$62</f>
        <v>Josh Bailey</v>
      </c>
      <c r="K589" s="107" t="str">
        <f ca="1">Intermediate_Boys!$O$62</f>
        <v>Cleveland</v>
      </c>
      <c r="O589" s="123">
        <f>Intermediate_Boys!$S$62</f>
        <v>20.16</v>
      </c>
      <c r="P589" s="107">
        <f t="shared" si="11"/>
        <v>1</v>
      </c>
    </row>
    <row r="590" spans="3:16" x14ac:dyDescent="0.25">
      <c r="C590" s="1">
        <f>Intermediate_Boys!$G$63</f>
        <v>57</v>
      </c>
      <c r="D590" s="107">
        <f>Intermediate_Boys!$H$63</f>
        <v>7</v>
      </c>
      <c r="E590" s="107" t="str">
        <f ca="1">Intermediate_Boys!$I$63</f>
        <v>Lewis Reed</v>
      </c>
      <c r="K590" s="107" t="str">
        <f ca="1">Intermediate_Boys!$O$63</f>
        <v>Cleveland</v>
      </c>
      <c r="O590" s="123">
        <f>Intermediate_Boys!$S$63</f>
        <v>20.190000000000001</v>
      </c>
      <c r="P590" s="107">
        <f t="shared" si="11"/>
        <v>1</v>
      </c>
    </row>
    <row r="591" spans="3:16" x14ac:dyDescent="0.25">
      <c r="C591" s="1">
        <f>Intermediate_Boys!$G$64</f>
        <v>58</v>
      </c>
      <c r="D591" s="107">
        <f>Intermediate_Boys!$H$64</f>
        <v>52</v>
      </c>
      <c r="E591" s="107" t="str">
        <f ca="1">Intermediate_Boys!$I$64</f>
        <v>Chris Coulson</v>
      </c>
      <c r="K591" s="107" t="str">
        <f ca="1">Intermediate_Boys!$O$64</f>
        <v>Durham</v>
      </c>
      <c r="O591" s="123">
        <f>Intermediate_Boys!$S$64</f>
        <v>20.22</v>
      </c>
      <c r="P591" s="107">
        <f t="shared" si="11"/>
        <v>1</v>
      </c>
    </row>
    <row r="592" spans="3:16" x14ac:dyDescent="0.25">
      <c r="C592" s="1">
        <f>Intermediate_Boys!$G$65</f>
        <v>59</v>
      </c>
      <c r="D592" s="107">
        <f>Intermediate_Boys!$H$65</f>
        <v>10</v>
      </c>
      <c r="E592" s="107" t="str">
        <f ca="1">Intermediate_Boys!$I$65</f>
        <v>Jacob Taylor</v>
      </c>
      <c r="K592" s="107" t="str">
        <f ca="1">Intermediate_Boys!$O$65</f>
        <v>Cleveland</v>
      </c>
      <c r="O592" s="123">
        <f>Intermediate_Boys!$S$65</f>
        <v>20.27</v>
      </c>
      <c r="P592" s="107">
        <f t="shared" si="11"/>
        <v>1</v>
      </c>
    </row>
    <row r="593" spans="3:16" x14ac:dyDescent="0.25">
      <c r="C593" s="1">
        <f>Intermediate_Boys!$G$66</f>
        <v>60</v>
      </c>
      <c r="D593" s="107">
        <f>Intermediate_Boys!$H$66</f>
        <v>6</v>
      </c>
      <c r="E593" s="107" t="str">
        <f ca="1">Intermediate_Boys!$I$66</f>
        <v>Will Simpson</v>
      </c>
      <c r="K593" s="107" t="str">
        <f ca="1">Intermediate_Boys!$O$66</f>
        <v>Cleveland</v>
      </c>
      <c r="O593" s="123">
        <f>Intermediate_Boys!$S$66</f>
        <v>20.309999999999999</v>
      </c>
      <c r="P593" s="107">
        <f t="shared" si="11"/>
        <v>1</v>
      </c>
    </row>
    <row r="594" spans="3:16" x14ac:dyDescent="0.25">
      <c r="C594" s="1">
        <f>Intermediate_Boys!$G$67</f>
        <v>61</v>
      </c>
      <c r="D594" s="107">
        <f>Intermediate_Boys!$H$67</f>
        <v>70</v>
      </c>
      <c r="E594" s="107" t="str">
        <f ca="1">Intermediate_Boys!$I$67</f>
        <v>Joseph Anderson</v>
      </c>
      <c r="K594" s="107" t="str">
        <f ca="1">Intermediate_Boys!$O$67</f>
        <v>Northumberland</v>
      </c>
      <c r="O594" s="123">
        <f>Intermediate_Boys!$S$67</f>
        <v>20.53</v>
      </c>
      <c r="P594" s="107">
        <f t="shared" si="11"/>
        <v>1</v>
      </c>
    </row>
    <row r="595" spans="3:16" x14ac:dyDescent="0.25">
      <c r="C595" s="1">
        <f>Intermediate_Boys!$G$68</f>
        <v>62</v>
      </c>
      <c r="D595" s="107">
        <f>Intermediate_Boys!$H$68</f>
        <v>57</v>
      </c>
      <c r="E595" s="107" t="str">
        <f ca="1">Intermediate_Boys!$I$68</f>
        <v>James Roberts</v>
      </c>
      <c r="K595" s="107" t="str">
        <f ca="1">Intermediate_Boys!$O$68</f>
        <v>Durham</v>
      </c>
      <c r="O595" s="123">
        <f>Intermediate_Boys!$S$68</f>
        <v>21.03</v>
      </c>
      <c r="P595" s="107">
        <f t="shared" si="11"/>
        <v>1</v>
      </c>
    </row>
    <row r="596" spans="3:16" x14ac:dyDescent="0.25">
      <c r="C596" s="1">
        <f>Intermediate_Boys!$G$69</f>
        <v>63</v>
      </c>
      <c r="D596" s="107">
        <f>Intermediate_Boys!$H$69</f>
        <v>75</v>
      </c>
      <c r="E596" s="107" t="str">
        <f ca="1">Intermediate_Boys!$I$69</f>
        <v>Barnbas Harvey</v>
      </c>
      <c r="K596" s="107" t="str">
        <f ca="1">Intermediate_Boys!$O$69</f>
        <v>Northumberland</v>
      </c>
      <c r="O596" s="123">
        <f>Intermediate_Boys!$S$69</f>
        <v>21.07</v>
      </c>
      <c r="P596" s="107">
        <f t="shared" si="11"/>
        <v>1</v>
      </c>
    </row>
    <row r="597" spans="3:16" x14ac:dyDescent="0.25">
      <c r="C597" s="1">
        <f>Intermediate_Boys!$G$70</f>
        <v>64</v>
      </c>
      <c r="D597" s="107">
        <f>Intermediate_Boys!$H$70</f>
        <v>14</v>
      </c>
      <c r="E597" s="107" t="str">
        <f ca="1">Intermediate_Boys!$I$70</f>
        <v xml:space="preserve">Harry Donachie </v>
      </c>
      <c r="K597" s="107" t="str">
        <f ca="1">Intermediate_Boys!$O$70</f>
        <v>Cleveland</v>
      </c>
      <c r="O597" s="123">
        <f>Intermediate_Boys!$S$70</f>
        <v>21.11</v>
      </c>
      <c r="P597" s="107">
        <f t="shared" si="11"/>
        <v>1</v>
      </c>
    </row>
    <row r="598" spans="3:16" x14ac:dyDescent="0.25">
      <c r="C598" s="1">
        <f>Intermediate_Boys!$G$71</f>
        <v>65</v>
      </c>
      <c r="D598" s="107">
        <f>Intermediate_Boys!$H$71</f>
        <v>9</v>
      </c>
      <c r="E598" s="107" t="str">
        <f ca="1">Intermediate_Boys!$I$71</f>
        <v xml:space="preserve">Nathan Nicholson </v>
      </c>
      <c r="K598" s="107" t="str">
        <f ca="1">Intermediate_Boys!$O$71</f>
        <v>Cleveland</v>
      </c>
      <c r="O598" s="123">
        <f>Intermediate_Boys!$S$71</f>
        <v>21.23</v>
      </c>
      <c r="P598" s="107">
        <f t="shared" si="11"/>
        <v>1</v>
      </c>
    </row>
    <row r="599" spans="3:16" x14ac:dyDescent="0.25">
      <c r="C599" s="1">
        <f>Intermediate_Boys!$G$72</f>
        <v>66</v>
      </c>
      <c r="D599" s="107">
        <f>Intermediate_Boys!$H$72</f>
        <v>11</v>
      </c>
      <c r="E599" s="107" t="str">
        <f ca="1">Intermediate_Boys!$I$72</f>
        <v>Alex Lake</v>
      </c>
      <c r="K599" s="107" t="str">
        <f ca="1">Intermediate_Boys!$O$72</f>
        <v>Cleveland</v>
      </c>
      <c r="O599" s="123">
        <f>Intermediate_Boys!$S$72</f>
        <v>22.17</v>
      </c>
      <c r="P599" s="107">
        <f t="shared" ref="P599:P633" si="12">IF(D599=0,"",1)</f>
        <v>1</v>
      </c>
    </row>
    <row r="600" spans="3:16" x14ac:dyDescent="0.25">
      <c r="C600" s="1">
        <f>Intermediate_Boys!$G$73</f>
        <v>67</v>
      </c>
      <c r="D600" s="107">
        <f>Intermediate_Boys!$H$73</f>
        <v>0</v>
      </c>
      <c r="E600" s="107" t="str">
        <f ca="1">Intermediate_Boys!$I$73</f>
        <v/>
      </c>
      <c r="K600" s="107" t="str">
        <f ca="1">Intermediate_Boys!$O$73</f>
        <v/>
      </c>
      <c r="O600" s="123">
        <f>Intermediate_Boys!$S$73</f>
        <v>0</v>
      </c>
      <c r="P600" s="107" t="str">
        <f t="shared" si="12"/>
        <v/>
      </c>
    </row>
    <row r="601" spans="3:16" x14ac:dyDescent="0.25">
      <c r="C601" s="1">
        <f>Intermediate_Boys!$G$74</f>
        <v>68</v>
      </c>
      <c r="D601" s="107">
        <f>Intermediate_Boys!$H$74</f>
        <v>0</v>
      </c>
      <c r="E601" s="107" t="str">
        <f ca="1">Intermediate_Boys!$I$74</f>
        <v/>
      </c>
      <c r="K601" s="107" t="str">
        <f ca="1">Intermediate_Boys!$O$74</f>
        <v/>
      </c>
      <c r="O601" s="123">
        <f>Intermediate_Boys!$S$74</f>
        <v>0</v>
      </c>
      <c r="P601" s="107" t="str">
        <f t="shared" si="12"/>
        <v/>
      </c>
    </row>
    <row r="602" spans="3:16" x14ac:dyDescent="0.25">
      <c r="C602" s="1">
        <f>Intermediate_Boys!$G$75</f>
        <v>69</v>
      </c>
      <c r="D602" s="107">
        <f>Intermediate_Boys!$H$75</f>
        <v>0</v>
      </c>
      <c r="E602" s="107" t="str">
        <f ca="1">Intermediate_Boys!$I$75</f>
        <v/>
      </c>
      <c r="K602" s="107" t="str">
        <f ca="1">Intermediate_Boys!$O$75</f>
        <v/>
      </c>
      <c r="O602" s="123">
        <f>Intermediate_Boys!$S$75</f>
        <v>0</v>
      </c>
      <c r="P602" s="107" t="str">
        <f t="shared" si="12"/>
        <v/>
      </c>
    </row>
    <row r="603" spans="3:16" x14ac:dyDescent="0.25">
      <c r="C603" s="1">
        <f>Intermediate_Boys!$G$76</f>
        <v>70</v>
      </c>
      <c r="D603" s="107">
        <f>Intermediate_Boys!$H$76</f>
        <v>0</v>
      </c>
      <c r="E603" s="107" t="str">
        <f ca="1">Intermediate_Boys!$I$76</f>
        <v/>
      </c>
      <c r="K603" s="107" t="str">
        <f ca="1">Intermediate_Boys!$O$76</f>
        <v/>
      </c>
      <c r="O603" s="123">
        <f>Intermediate_Boys!$S$76</f>
        <v>0</v>
      </c>
      <c r="P603" s="107" t="str">
        <f t="shared" si="12"/>
        <v/>
      </c>
    </row>
    <row r="604" spans="3:16" x14ac:dyDescent="0.25">
      <c r="C604" s="1">
        <f>Intermediate_Boys!$G$77</f>
        <v>71</v>
      </c>
      <c r="D604" s="107">
        <f>Intermediate_Boys!$H$77</f>
        <v>0</v>
      </c>
      <c r="E604" s="107" t="str">
        <f ca="1">Intermediate_Boys!$I$77</f>
        <v/>
      </c>
      <c r="K604" s="107" t="str">
        <f ca="1">Intermediate_Boys!$O$77</f>
        <v/>
      </c>
      <c r="O604" s="123">
        <f>Intermediate_Boys!$S$77</f>
        <v>0</v>
      </c>
      <c r="P604" s="107" t="str">
        <f t="shared" si="12"/>
        <v/>
      </c>
    </row>
    <row r="605" spans="3:16" x14ac:dyDescent="0.25">
      <c r="C605" s="1">
        <f>Intermediate_Boys!$G$78</f>
        <v>72</v>
      </c>
      <c r="D605" s="107">
        <f>Intermediate_Boys!$H$78</f>
        <v>0</v>
      </c>
      <c r="E605" s="107" t="str">
        <f ca="1">Intermediate_Boys!$I$78</f>
        <v/>
      </c>
      <c r="K605" s="107" t="str">
        <f ca="1">Intermediate_Boys!$O$78</f>
        <v/>
      </c>
      <c r="O605" s="123">
        <f>Intermediate_Boys!$S$78</f>
        <v>0</v>
      </c>
      <c r="P605" s="107" t="str">
        <f t="shared" si="12"/>
        <v/>
      </c>
    </row>
    <row r="606" spans="3:16" x14ac:dyDescent="0.25">
      <c r="C606" s="1">
        <f>Intermediate_Boys!$G$79</f>
        <v>73</v>
      </c>
      <c r="D606" s="107">
        <f>Intermediate_Boys!$H$79</f>
        <v>0</v>
      </c>
      <c r="E606" s="107" t="str">
        <f ca="1">Intermediate_Boys!$I$79</f>
        <v/>
      </c>
      <c r="K606" s="107" t="str">
        <f ca="1">Intermediate_Boys!$O$79</f>
        <v/>
      </c>
      <c r="O606" s="123">
        <f>Intermediate_Boys!$S$79</f>
        <v>0</v>
      </c>
      <c r="P606" s="107" t="str">
        <f t="shared" si="12"/>
        <v/>
      </c>
    </row>
    <row r="607" spans="3:16" x14ac:dyDescent="0.25">
      <c r="C607" s="1">
        <f>Intermediate_Boys!$G$80</f>
        <v>74</v>
      </c>
      <c r="D607" s="107">
        <f>Intermediate_Boys!$H$80</f>
        <v>0</v>
      </c>
      <c r="E607" s="107" t="str">
        <f ca="1">Intermediate_Boys!$I$80</f>
        <v/>
      </c>
      <c r="K607" s="107" t="str">
        <f ca="1">Intermediate_Boys!$O$80</f>
        <v/>
      </c>
      <c r="O607" s="123">
        <f>Intermediate_Boys!$S$80</f>
        <v>0</v>
      </c>
      <c r="P607" s="107" t="str">
        <f t="shared" si="12"/>
        <v/>
      </c>
    </row>
    <row r="608" spans="3:16" x14ac:dyDescent="0.25">
      <c r="C608" s="1">
        <f>Intermediate_Boys!$G$81</f>
        <v>75</v>
      </c>
      <c r="D608" s="107">
        <f>Intermediate_Boys!$H$81</f>
        <v>0</v>
      </c>
      <c r="E608" s="107" t="str">
        <f ca="1">Intermediate_Boys!$I$81</f>
        <v/>
      </c>
      <c r="K608" s="107" t="str">
        <f ca="1">Intermediate_Boys!$O$81</f>
        <v/>
      </c>
      <c r="O608" s="123">
        <f>Intermediate_Boys!$S$81</f>
        <v>0</v>
      </c>
      <c r="P608" s="107" t="str">
        <f t="shared" si="12"/>
        <v/>
      </c>
    </row>
    <row r="609" spans="3:16" x14ac:dyDescent="0.25">
      <c r="C609" s="1">
        <f>Intermediate_Boys!$G$82</f>
        <v>76</v>
      </c>
      <c r="D609" s="107">
        <f>Intermediate_Boys!$H$82</f>
        <v>0</v>
      </c>
      <c r="E609" s="107" t="str">
        <f ca="1">Intermediate_Boys!$I$82</f>
        <v/>
      </c>
      <c r="K609" s="107" t="str">
        <f ca="1">Intermediate_Boys!$O$82</f>
        <v/>
      </c>
      <c r="O609" s="123">
        <f>Intermediate_Boys!$S$82</f>
        <v>0</v>
      </c>
      <c r="P609" s="107" t="str">
        <f t="shared" si="12"/>
        <v/>
      </c>
    </row>
    <row r="610" spans="3:16" x14ac:dyDescent="0.25">
      <c r="C610" s="1">
        <f>Intermediate_Boys!$G$83</f>
        <v>77</v>
      </c>
      <c r="D610" s="107">
        <f>Intermediate_Boys!$H$83</f>
        <v>0</v>
      </c>
      <c r="E610" s="107" t="str">
        <f ca="1">Intermediate_Boys!$I$83</f>
        <v/>
      </c>
      <c r="K610" s="107" t="str">
        <f ca="1">Intermediate_Boys!$O$83</f>
        <v/>
      </c>
      <c r="O610" s="123">
        <f>Intermediate_Boys!$S$83</f>
        <v>0</v>
      </c>
      <c r="P610" s="107" t="str">
        <f t="shared" si="12"/>
        <v/>
      </c>
    </row>
    <row r="611" spans="3:16" x14ac:dyDescent="0.25">
      <c r="C611" s="1">
        <f>Intermediate_Boys!$G$84</f>
        <v>78</v>
      </c>
      <c r="D611" s="107">
        <f>Intermediate_Boys!$H$84</f>
        <v>0</v>
      </c>
      <c r="E611" s="107" t="str">
        <f ca="1">Intermediate_Boys!$I$84</f>
        <v/>
      </c>
      <c r="K611" s="107" t="str">
        <f ca="1">Intermediate_Boys!$O$84</f>
        <v/>
      </c>
      <c r="O611" s="123">
        <f>Intermediate_Boys!$S$84</f>
        <v>0</v>
      </c>
      <c r="P611" s="107" t="str">
        <f t="shared" si="12"/>
        <v/>
      </c>
    </row>
    <row r="612" spans="3:16" x14ac:dyDescent="0.25">
      <c r="C612" s="1">
        <f>Intermediate_Boys!$G$85</f>
        <v>79</v>
      </c>
      <c r="D612" s="107">
        <f>Intermediate_Boys!$H$85</f>
        <v>0</v>
      </c>
      <c r="E612" s="107" t="str">
        <f ca="1">Intermediate_Boys!$I$85</f>
        <v/>
      </c>
      <c r="K612" s="107" t="str">
        <f ca="1">Intermediate_Boys!$O$85</f>
        <v/>
      </c>
      <c r="O612" s="123">
        <f>Intermediate_Boys!$S$85</f>
        <v>0</v>
      </c>
      <c r="P612" s="107" t="str">
        <f t="shared" si="12"/>
        <v/>
      </c>
    </row>
    <row r="613" spans="3:16" x14ac:dyDescent="0.25">
      <c r="C613" s="1">
        <f>Intermediate_Boys!$G$86</f>
        <v>80</v>
      </c>
      <c r="D613" s="107">
        <f>Intermediate_Boys!$H$86</f>
        <v>0</v>
      </c>
      <c r="E613" s="107" t="str">
        <f ca="1">Intermediate_Boys!$I$86</f>
        <v/>
      </c>
      <c r="K613" s="107" t="str">
        <f ca="1">Intermediate_Boys!$O$86</f>
        <v/>
      </c>
      <c r="O613" s="123">
        <f>Intermediate_Boys!$S$86</f>
        <v>0</v>
      </c>
      <c r="P613" s="107" t="str">
        <f t="shared" si="12"/>
        <v/>
      </c>
    </row>
    <row r="614" spans="3:16" x14ac:dyDescent="0.25">
      <c r="C614" s="1">
        <f>Intermediate_Boys!$G$87</f>
        <v>81</v>
      </c>
      <c r="D614" s="107">
        <f>Intermediate_Boys!$H$87</f>
        <v>0</v>
      </c>
      <c r="E614" s="107" t="str">
        <f ca="1">Intermediate_Boys!$I$87</f>
        <v/>
      </c>
      <c r="K614" s="107" t="str">
        <f ca="1">Intermediate_Boys!$O$87</f>
        <v/>
      </c>
      <c r="O614" s="123">
        <f>Intermediate_Boys!$S$87</f>
        <v>0</v>
      </c>
      <c r="P614" s="107" t="str">
        <f t="shared" si="12"/>
        <v/>
      </c>
    </row>
    <row r="615" spans="3:16" x14ac:dyDescent="0.25">
      <c r="C615" s="1">
        <f>Intermediate_Boys!$G$88</f>
        <v>82</v>
      </c>
      <c r="D615" s="107">
        <f>Intermediate_Boys!$H$88</f>
        <v>0</v>
      </c>
      <c r="E615" s="107" t="str">
        <f ca="1">Intermediate_Boys!$I$88</f>
        <v/>
      </c>
      <c r="K615" s="107" t="str">
        <f ca="1">Intermediate_Boys!$O$88</f>
        <v/>
      </c>
      <c r="O615" s="123">
        <f>Intermediate_Boys!$S$88</f>
        <v>0</v>
      </c>
      <c r="P615" s="107" t="str">
        <f t="shared" si="12"/>
        <v/>
      </c>
    </row>
    <row r="616" spans="3:16" x14ac:dyDescent="0.25">
      <c r="C616" s="1">
        <f>Intermediate_Boys!$G$89</f>
        <v>83</v>
      </c>
      <c r="D616" s="107">
        <f>Intermediate_Boys!$H$89</f>
        <v>0</v>
      </c>
      <c r="E616" s="107" t="str">
        <f ca="1">Intermediate_Boys!$I$89</f>
        <v/>
      </c>
      <c r="K616" s="107" t="str">
        <f ca="1">Intermediate_Boys!$O$89</f>
        <v/>
      </c>
      <c r="O616" s="123">
        <f>Intermediate_Boys!$S$89</f>
        <v>0</v>
      </c>
      <c r="P616" s="107" t="str">
        <f t="shared" si="12"/>
        <v/>
      </c>
    </row>
    <row r="617" spans="3:16" x14ac:dyDescent="0.25">
      <c r="C617" s="1">
        <f>Intermediate_Boys!$G$90</f>
        <v>84</v>
      </c>
      <c r="D617" s="107">
        <f>Intermediate_Boys!$H$90</f>
        <v>0</v>
      </c>
      <c r="E617" s="107" t="str">
        <f ca="1">Intermediate_Boys!$I$90</f>
        <v/>
      </c>
      <c r="K617" s="107" t="str">
        <f ca="1">Intermediate_Boys!$O$90</f>
        <v/>
      </c>
      <c r="O617" s="123">
        <f>Intermediate_Boys!$S$90</f>
        <v>0</v>
      </c>
      <c r="P617" s="107" t="str">
        <f t="shared" si="12"/>
        <v/>
      </c>
    </row>
    <row r="618" spans="3:16" x14ac:dyDescent="0.25">
      <c r="C618" s="1">
        <f>Intermediate_Boys!$G$91</f>
        <v>85</v>
      </c>
      <c r="D618" s="107">
        <f>Intermediate_Boys!$H$91</f>
        <v>0</v>
      </c>
      <c r="E618" s="107" t="str">
        <f ca="1">Intermediate_Boys!$I$91</f>
        <v/>
      </c>
      <c r="K618" s="107" t="str">
        <f ca="1">Intermediate_Boys!$O$91</f>
        <v/>
      </c>
      <c r="O618" s="123">
        <f>Intermediate_Boys!$S$91</f>
        <v>0</v>
      </c>
      <c r="P618" s="107" t="str">
        <f t="shared" si="12"/>
        <v/>
      </c>
    </row>
    <row r="619" spans="3:16" x14ac:dyDescent="0.25">
      <c r="C619" s="1">
        <f>Intermediate_Boys!$G$92</f>
        <v>86</v>
      </c>
      <c r="D619" s="107">
        <f>Intermediate_Boys!$H$92</f>
        <v>0</v>
      </c>
      <c r="E619" s="107" t="str">
        <f ca="1">Intermediate_Boys!$I$92</f>
        <v/>
      </c>
      <c r="K619" s="107" t="str">
        <f ca="1">Intermediate_Boys!$O$92</f>
        <v/>
      </c>
      <c r="O619" s="123">
        <f>Intermediate_Boys!$S$92</f>
        <v>0</v>
      </c>
      <c r="P619" s="107" t="str">
        <f t="shared" si="12"/>
        <v/>
      </c>
    </row>
    <row r="620" spans="3:16" x14ac:dyDescent="0.25">
      <c r="C620" s="1">
        <f>Intermediate_Boys!$G$93</f>
        <v>87</v>
      </c>
      <c r="D620" s="107">
        <f>Intermediate_Boys!$H$93</f>
        <v>0</v>
      </c>
      <c r="E620" s="107" t="str">
        <f ca="1">Intermediate_Boys!$I$93</f>
        <v/>
      </c>
      <c r="K620" s="107" t="str">
        <f ca="1">Intermediate_Boys!$O$93</f>
        <v/>
      </c>
      <c r="O620" s="123">
        <f>Intermediate_Boys!$S$93</f>
        <v>0</v>
      </c>
      <c r="P620" s="107" t="str">
        <f t="shared" si="12"/>
        <v/>
      </c>
    </row>
    <row r="621" spans="3:16" x14ac:dyDescent="0.25">
      <c r="C621" s="1">
        <f>Intermediate_Boys!$G$94</f>
        <v>88</v>
      </c>
      <c r="D621" s="107">
        <f>Intermediate_Boys!$H$94</f>
        <v>0</v>
      </c>
      <c r="E621" s="107" t="str">
        <f ca="1">Intermediate_Boys!$I$94</f>
        <v/>
      </c>
      <c r="K621" s="107" t="str">
        <f ca="1">Intermediate_Boys!$O$94</f>
        <v/>
      </c>
      <c r="O621" s="123">
        <f>Intermediate_Boys!$S$94</f>
        <v>0</v>
      </c>
      <c r="P621" s="107" t="str">
        <f t="shared" si="12"/>
        <v/>
      </c>
    </row>
    <row r="622" spans="3:16" x14ac:dyDescent="0.25">
      <c r="C622" s="1">
        <f>Intermediate_Boys!$G$95</f>
        <v>89</v>
      </c>
      <c r="D622" s="107">
        <f>Intermediate_Boys!$H$95</f>
        <v>0</v>
      </c>
      <c r="E622" s="107" t="str">
        <f ca="1">Intermediate_Boys!$I$95</f>
        <v/>
      </c>
      <c r="K622" s="107" t="str">
        <f ca="1">Intermediate_Boys!$O$95</f>
        <v/>
      </c>
      <c r="O622" s="123">
        <f>Intermediate_Boys!$S$95</f>
        <v>0</v>
      </c>
      <c r="P622" s="107" t="str">
        <f t="shared" si="12"/>
        <v/>
      </c>
    </row>
    <row r="623" spans="3:16" x14ac:dyDescent="0.25">
      <c r="C623" s="1">
        <f>Intermediate_Boys!$G$96</f>
        <v>90</v>
      </c>
      <c r="D623" s="107">
        <f>Intermediate_Boys!$H$96</f>
        <v>0</v>
      </c>
      <c r="E623" s="107" t="str">
        <f ca="1">Intermediate_Boys!$I$96</f>
        <v/>
      </c>
      <c r="K623" s="107" t="str">
        <f ca="1">Intermediate_Boys!$O$96</f>
        <v/>
      </c>
      <c r="O623" s="123">
        <f>Intermediate_Boys!$S$96</f>
        <v>0</v>
      </c>
      <c r="P623" s="107" t="str">
        <f t="shared" si="12"/>
        <v/>
      </c>
    </row>
    <row r="624" spans="3:16" x14ac:dyDescent="0.25">
      <c r="C624" s="1">
        <f>Intermediate_Boys!$G$97</f>
        <v>91</v>
      </c>
      <c r="D624" s="107">
        <f>Intermediate_Boys!$H$97</f>
        <v>0</v>
      </c>
      <c r="E624" s="107" t="str">
        <f ca="1">Intermediate_Boys!$I$97</f>
        <v/>
      </c>
      <c r="K624" s="107" t="str">
        <f ca="1">Intermediate_Boys!$O$97</f>
        <v/>
      </c>
      <c r="O624" s="123">
        <f>Intermediate_Boys!$S$97</f>
        <v>0</v>
      </c>
      <c r="P624" s="107" t="str">
        <f t="shared" si="12"/>
        <v/>
      </c>
    </row>
    <row r="625" spans="1:16" x14ac:dyDescent="0.25">
      <c r="C625" s="1">
        <f>Intermediate_Boys!$G$98</f>
        <v>92</v>
      </c>
      <c r="D625" s="107">
        <f>Intermediate_Boys!$H$98</f>
        <v>0</v>
      </c>
      <c r="E625" s="107" t="str">
        <f ca="1">Intermediate_Boys!$I$98</f>
        <v/>
      </c>
      <c r="K625" s="107" t="str">
        <f ca="1">Intermediate_Boys!$O$98</f>
        <v/>
      </c>
      <c r="O625" s="123">
        <f>Intermediate_Boys!$S$98</f>
        <v>0</v>
      </c>
      <c r="P625" s="107" t="str">
        <f t="shared" si="12"/>
        <v/>
      </c>
    </row>
    <row r="626" spans="1:16" x14ac:dyDescent="0.25">
      <c r="C626" s="1">
        <f>Intermediate_Boys!$G$99</f>
        <v>93</v>
      </c>
      <c r="D626" s="107">
        <f>Intermediate_Boys!$H$99</f>
        <v>0</v>
      </c>
      <c r="E626" s="107" t="str">
        <f ca="1">Intermediate_Boys!$I$99</f>
        <v/>
      </c>
      <c r="K626" s="107" t="str">
        <f ca="1">Intermediate_Boys!$O$99</f>
        <v/>
      </c>
      <c r="O626" s="123">
        <f>Intermediate_Boys!$S$99</f>
        <v>0</v>
      </c>
      <c r="P626" s="107" t="str">
        <f t="shared" si="12"/>
        <v/>
      </c>
    </row>
    <row r="627" spans="1:16" x14ac:dyDescent="0.25">
      <c r="C627" s="1">
        <f>Intermediate_Boys!$G$100</f>
        <v>94</v>
      </c>
      <c r="D627" s="107">
        <f>Intermediate_Boys!$H$100</f>
        <v>0</v>
      </c>
      <c r="E627" s="107" t="str">
        <f ca="1">Intermediate_Boys!$I$100</f>
        <v/>
      </c>
      <c r="K627" s="107" t="str">
        <f ca="1">Intermediate_Boys!$O$100</f>
        <v/>
      </c>
      <c r="O627" s="123">
        <f>Intermediate_Boys!$S$100</f>
        <v>0</v>
      </c>
      <c r="P627" s="107" t="str">
        <f t="shared" si="12"/>
        <v/>
      </c>
    </row>
    <row r="628" spans="1:16" x14ac:dyDescent="0.25">
      <c r="C628" s="1">
        <f>Intermediate_Boys!$G$101</f>
        <v>95</v>
      </c>
      <c r="D628" s="107">
        <f>Intermediate_Boys!$H$101</f>
        <v>0</v>
      </c>
      <c r="E628" s="107" t="str">
        <f ca="1">Intermediate_Boys!$I$101</f>
        <v/>
      </c>
      <c r="K628" s="107" t="str">
        <f ca="1">Intermediate_Boys!$O$101</f>
        <v/>
      </c>
      <c r="O628" s="123">
        <f>Intermediate_Boys!$S$101</f>
        <v>0</v>
      </c>
      <c r="P628" s="107" t="str">
        <f t="shared" si="12"/>
        <v/>
      </c>
    </row>
    <row r="629" spans="1:16" x14ac:dyDescent="0.25">
      <c r="C629" s="1">
        <f>Intermediate_Boys!$G$102</f>
        <v>96</v>
      </c>
      <c r="D629" s="107">
        <f>Intermediate_Boys!$H$102</f>
        <v>0</v>
      </c>
      <c r="E629" s="107" t="str">
        <f ca="1">Intermediate_Boys!$I$102</f>
        <v/>
      </c>
      <c r="K629" s="107" t="str">
        <f ca="1">Intermediate_Boys!$O$102</f>
        <v/>
      </c>
      <c r="O629" s="123">
        <f>Intermediate_Boys!$S$102</f>
        <v>0</v>
      </c>
      <c r="P629" s="107" t="str">
        <f t="shared" si="12"/>
        <v/>
      </c>
    </row>
    <row r="630" spans="1:16" x14ac:dyDescent="0.25">
      <c r="C630" s="1">
        <f>Intermediate_Boys!$G$103</f>
        <v>97</v>
      </c>
      <c r="D630" s="107">
        <f>Intermediate_Boys!$H$103</f>
        <v>0</v>
      </c>
      <c r="E630" s="107" t="str">
        <f ca="1">Intermediate_Boys!$I$103</f>
        <v/>
      </c>
      <c r="K630" s="107" t="str">
        <f ca="1">Intermediate_Boys!$O$103</f>
        <v/>
      </c>
      <c r="O630" s="123">
        <f>Intermediate_Boys!$S$103</f>
        <v>0</v>
      </c>
      <c r="P630" s="107" t="str">
        <f t="shared" si="12"/>
        <v/>
      </c>
    </row>
    <row r="631" spans="1:16" x14ac:dyDescent="0.25">
      <c r="C631" s="1">
        <f>Intermediate_Boys!$G$104</f>
        <v>98</v>
      </c>
      <c r="D631" s="107">
        <f>Intermediate_Boys!$H$104</f>
        <v>0</v>
      </c>
      <c r="E631" s="107" t="str">
        <f ca="1">Intermediate_Boys!$I$104</f>
        <v/>
      </c>
      <c r="K631" s="107" t="str">
        <f ca="1">Intermediate_Boys!$O$104</f>
        <v/>
      </c>
      <c r="O631" s="123">
        <f>Intermediate_Boys!$S$104</f>
        <v>0</v>
      </c>
      <c r="P631" s="107" t="str">
        <f t="shared" si="12"/>
        <v/>
      </c>
    </row>
    <row r="632" spans="1:16" x14ac:dyDescent="0.25">
      <c r="C632" s="1">
        <f>Intermediate_Boys!$G$105</f>
        <v>99</v>
      </c>
      <c r="D632" s="107">
        <f>Intermediate_Boys!$H$105</f>
        <v>0</v>
      </c>
      <c r="E632" s="107" t="str">
        <f ca="1">Intermediate_Boys!$I$105</f>
        <v/>
      </c>
      <c r="K632" s="107" t="str">
        <f ca="1">Intermediate_Boys!$O$105</f>
        <v/>
      </c>
      <c r="O632" s="123">
        <f>Intermediate_Boys!$S$105</f>
        <v>0</v>
      </c>
      <c r="P632" s="107" t="str">
        <f t="shared" si="12"/>
        <v/>
      </c>
    </row>
    <row r="633" spans="1:16" x14ac:dyDescent="0.25">
      <c r="C633" s="1">
        <f>Intermediate_Boys!$G$106</f>
        <v>100</v>
      </c>
      <c r="D633" s="107">
        <f>Intermediate_Boys!$H$106</f>
        <v>0</v>
      </c>
      <c r="E633" s="107" t="str">
        <f ca="1">Intermediate_Boys!$I$106</f>
        <v/>
      </c>
      <c r="K633" s="107" t="str">
        <f ca="1">Intermediate_Boys!$O$106</f>
        <v/>
      </c>
      <c r="O633" s="123">
        <f>Intermediate_Boys!$S$106</f>
        <v>0</v>
      </c>
      <c r="P633" s="107" t="str">
        <f t="shared" si="12"/>
        <v/>
      </c>
    </row>
    <row r="634" spans="1:16" x14ac:dyDescent="0.25">
      <c r="A634" s="4"/>
      <c r="B634" s="4"/>
      <c r="C634" s="131" t="str">
        <f ca="1">CONCATENATE($C532," ","Individual Medal Winners")</f>
        <v>Intermediate Boys Individual Medal Winners</v>
      </c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07">
        <f>IF(D636="","",1)</f>
        <v>1</v>
      </c>
    </row>
    <row r="635" spans="1:16" x14ac:dyDescent="0.25">
      <c r="C635" s="106" t="s">
        <v>0</v>
      </c>
      <c r="D635" s="106" t="s">
        <v>1</v>
      </c>
      <c r="E635" s="106" t="s">
        <v>2</v>
      </c>
      <c r="F635" s="106"/>
      <c r="G635" s="106"/>
      <c r="H635" s="106"/>
      <c r="I635" s="106"/>
      <c r="J635" s="106"/>
      <c r="K635" s="106" t="s">
        <v>82</v>
      </c>
      <c r="L635" s="106"/>
      <c r="M635" s="106"/>
      <c r="N635" s="106"/>
      <c r="O635" s="1" t="s">
        <v>3</v>
      </c>
      <c r="P635" s="107">
        <f>IF(D636="","",1)</f>
        <v>1</v>
      </c>
    </row>
    <row r="636" spans="1:16" x14ac:dyDescent="0.25">
      <c r="C636" s="1">
        <v>1</v>
      </c>
      <c r="D636" s="107">
        <f>Intermediate_Boys!$H$109</f>
        <v>1</v>
      </c>
      <c r="E636" s="107" t="str">
        <f ca="1">Intermediate_Boys!$I$109</f>
        <v>Archie Lowe</v>
      </c>
      <c r="K636" s="107" t="str">
        <f ca="1">Intermediate_Boys!$O$109</f>
        <v>Cleveland</v>
      </c>
      <c r="O636" s="123">
        <f>Intermediate_Boys!$S$109</f>
        <v>17.04</v>
      </c>
      <c r="P636" s="107">
        <f>IF(D636="","",1)</f>
        <v>1</v>
      </c>
    </row>
    <row r="637" spans="1:16" x14ac:dyDescent="0.25">
      <c r="C637" s="1">
        <v>2</v>
      </c>
      <c r="D637" s="107">
        <f>Intermediate_Boys!$H$110</f>
        <v>82</v>
      </c>
      <c r="E637" s="107" t="str">
        <f ca="1">Intermediate_Boys!$I$110</f>
        <v>Alex Thompson</v>
      </c>
      <c r="K637" s="107" t="str">
        <f ca="1">Intermediate_Boys!$O$110</f>
        <v>North Yorkshire</v>
      </c>
      <c r="O637" s="123">
        <f>Intermediate_Boys!$S$110</f>
        <v>17.13</v>
      </c>
      <c r="P637" s="107">
        <f>IF(D637="","",1)</f>
        <v>1</v>
      </c>
    </row>
    <row r="638" spans="1:16" x14ac:dyDescent="0.25">
      <c r="C638" s="1">
        <v>3</v>
      </c>
      <c r="D638" s="107">
        <f>Intermediate_Boys!$H$111</f>
        <v>21</v>
      </c>
      <c r="E638" s="107" t="str">
        <f ca="1">Intermediate_Boys!$I$111</f>
        <v>Robin Regan</v>
      </c>
      <c r="K638" s="107" t="str">
        <f ca="1">Intermediate_Boys!$O$111</f>
        <v>Cumbria</v>
      </c>
      <c r="O638" s="123">
        <f>Intermediate_Boys!$S$111</f>
        <v>17.170000000000002</v>
      </c>
      <c r="P638" s="107">
        <f>IF(D638="","",1)</f>
        <v>1</v>
      </c>
    </row>
    <row r="640" spans="1:16" x14ac:dyDescent="0.25">
      <c r="C640" s="131" t="str">
        <f ca="1">CONCATENATE($C532," ","Team Results")</f>
        <v>Intermediate Boys Team Results</v>
      </c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07">
        <f ca="1">IF(D642="","",1)</f>
        <v>1</v>
      </c>
    </row>
    <row r="641" spans="3:27" x14ac:dyDescent="0.25">
      <c r="C641" s="106"/>
      <c r="D641" s="106" t="s">
        <v>13</v>
      </c>
      <c r="E641" s="106"/>
      <c r="F641" s="106"/>
      <c r="G641" s="5"/>
      <c r="H641" s="5"/>
      <c r="I641" s="106" t="s">
        <v>14</v>
      </c>
      <c r="J641" s="106" t="s">
        <v>15</v>
      </c>
      <c r="K641" s="106" t="s">
        <v>16</v>
      </c>
      <c r="L641" s="106" t="s">
        <v>17</v>
      </c>
      <c r="M641" s="106" t="s">
        <v>18</v>
      </c>
      <c r="N641" s="106" t="s">
        <v>19</v>
      </c>
      <c r="O641" s="106" t="s">
        <v>20</v>
      </c>
      <c r="P641" s="107">
        <f ca="1">IF(D642="","",1)</f>
        <v>1</v>
      </c>
    </row>
    <row r="642" spans="3:27" x14ac:dyDescent="0.25">
      <c r="C642" s="1">
        <v>1</v>
      </c>
      <c r="D642" s="107" t="str">
        <f ca="1">Intermediate_Boys!$H$115</f>
        <v>North Yorkshire</v>
      </c>
      <c r="I642" s="107">
        <f ca="1">Intermediate_Boys!$M$115</f>
        <v>2</v>
      </c>
      <c r="J642" s="107">
        <f ca="1">Intermediate_Boys!$N$115</f>
        <v>5</v>
      </c>
      <c r="K642" s="107">
        <f ca="1">Intermediate_Boys!$O$115</f>
        <v>6</v>
      </c>
      <c r="L642" s="107">
        <f ca="1">Intermediate_Boys!$P$115</f>
        <v>7</v>
      </c>
      <c r="M642" s="107">
        <f ca="1">Intermediate_Boys!$Q$115</f>
        <v>10</v>
      </c>
      <c r="N642" s="107">
        <f ca="1">Intermediate_Boys!$R$115</f>
        <v>11</v>
      </c>
      <c r="O642" s="107">
        <f ca="1">Intermediate_Boys!$S$115</f>
        <v>41</v>
      </c>
      <c r="P642" s="107">
        <f ca="1">IF(D642="","",1)</f>
        <v>1</v>
      </c>
    </row>
    <row r="643" spans="3:27" x14ac:dyDescent="0.25">
      <c r="C643" s="1">
        <v>2</v>
      </c>
      <c r="D643" s="107" t="str">
        <f ca="1">Intermediate_Boys!$H$116</f>
        <v>Durham</v>
      </c>
      <c r="I643" s="107">
        <f ca="1">Intermediate_Boys!$M$116</f>
        <v>9</v>
      </c>
      <c r="J643" s="107">
        <f ca="1">Intermediate_Boys!$N$116</f>
        <v>14</v>
      </c>
      <c r="K643" s="107">
        <f ca="1">Intermediate_Boys!$O$116</f>
        <v>19</v>
      </c>
      <c r="L643" s="107">
        <f ca="1">Intermediate_Boys!$P$116</f>
        <v>20</v>
      </c>
      <c r="M643" s="107">
        <f ca="1">Intermediate_Boys!$Q$116</f>
        <v>21</v>
      </c>
      <c r="N643" s="107">
        <f ca="1">Intermediate_Boys!$R$116</f>
        <v>23</v>
      </c>
      <c r="O643" s="107">
        <f ca="1">Intermediate_Boys!$S$116</f>
        <v>106</v>
      </c>
      <c r="P643" s="107">
        <f ca="1">IF(D643="","",1)</f>
        <v>1</v>
      </c>
    </row>
    <row r="644" spans="3:27" x14ac:dyDescent="0.25">
      <c r="C644" s="1">
        <v>3</v>
      </c>
      <c r="D644" s="107" t="str">
        <f ca="1">Intermediate_Boys!$H$117</f>
        <v>Cumbria</v>
      </c>
      <c r="I644" s="107">
        <f ca="1">Intermediate_Boys!$M$117</f>
        <v>3</v>
      </c>
      <c r="J644" s="107">
        <f ca="1">Intermediate_Boys!$N$117</f>
        <v>4</v>
      </c>
      <c r="K644" s="107">
        <f ca="1">Intermediate_Boys!$O$117</f>
        <v>12</v>
      </c>
      <c r="L644" s="107">
        <f ca="1">Intermediate_Boys!$P$117</f>
        <v>22</v>
      </c>
      <c r="M644" s="107">
        <f ca="1">Intermediate_Boys!$Q$117</f>
        <v>33</v>
      </c>
      <c r="N644" s="107">
        <f ca="1">Intermediate_Boys!$R$117</f>
        <v>34</v>
      </c>
      <c r="O644" s="107">
        <f ca="1">Intermediate_Boys!$S$117</f>
        <v>108</v>
      </c>
      <c r="P644" s="107">
        <f ca="1">IF(D644="","",1)</f>
        <v>1</v>
      </c>
    </row>
    <row r="645" spans="3:27" x14ac:dyDescent="0.25">
      <c r="C645" s="1">
        <v>4</v>
      </c>
      <c r="D645" s="107" t="str">
        <f ca="1">Intermediate_Boys!$H$118</f>
        <v>Northumberland</v>
      </c>
      <c r="I645" s="107">
        <f ca="1">Intermediate_Boys!$M$118</f>
        <v>8</v>
      </c>
      <c r="J645" s="107">
        <f ca="1">Intermediate_Boys!$N$118</f>
        <v>16</v>
      </c>
      <c r="K645" s="107">
        <f ca="1">Intermediate_Boys!$O$118</f>
        <v>17</v>
      </c>
      <c r="L645" s="107">
        <f ca="1">Intermediate_Boys!$P$118</f>
        <v>28</v>
      </c>
      <c r="M645" s="107">
        <f ca="1">Intermediate_Boys!$Q$118</f>
        <v>30</v>
      </c>
      <c r="N645" s="107">
        <f ca="1">Intermediate_Boys!$R$118</f>
        <v>36</v>
      </c>
      <c r="O645" s="107">
        <f ca="1">Intermediate_Boys!$S$118</f>
        <v>135</v>
      </c>
      <c r="P645" s="107">
        <f ca="1">IF(D645="","",1)</f>
        <v>1</v>
      </c>
    </row>
    <row r="646" spans="3:27" x14ac:dyDescent="0.25">
      <c r="C646" s="1">
        <v>5</v>
      </c>
      <c r="D646" s="107" t="str">
        <f ca="1">Intermediate_Boys!$H$119</f>
        <v>Cleveland</v>
      </c>
      <c r="I646" s="107">
        <f ca="1">Intermediate_Boys!$M$119</f>
        <v>1</v>
      </c>
      <c r="J646" s="107">
        <f ca="1">Intermediate_Boys!$N$119</f>
        <v>15</v>
      </c>
      <c r="K646" s="107">
        <f ca="1">Intermediate_Boys!$O$119</f>
        <v>27</v>
      </c>
      <c r="L646" s="107">
        <f ca="1">Intermediate_Boys!$P$119</f>
        <v>40</v>
      </c>
      <c r="M646" s="107">
        <f ca="1">Intermediate_Boys!$Q$119</f>
        <v>53</v>
      </c>
      <c r="N646" s="107">
        <f ca="1">Intermediate_Boys!$R$119</f>
        <v>56</v>
      </c>
      <c r="O646" s="107">
        <f ca="1">Intermediate_Boys!$S$119</f>
        <v>192</v>
      </c>
      <c r="P646" s="107">
        <f ca="1">IF(D646="","",1)</f>
        <v>1</v>
      </c>
    </row>
    <row r="647" spans="3:27" ht="20.100000000000001" customHeight="1" x14ac:dyDescent="0.25">
      <c r="P647" s="107">
        <f ca="1">IF(D642="","",1)</f>
        <v>1</v>
      </c>
    </row>
    <row r="648" spans="3:27" ht="17.100000000000001" customHeight="1" x14ac:dyDescent="0.25">
      <c r="C648" s="130" t="str">
        <f>Home!$B$1</f>
        <v>Northern Schools' Inter-County Cross Country Championships</v>
      </c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07">
        <f>IF(D654=0,"",1)</f>
        <v>1</v>
      </c>
      <c r="T648" s="122"/>
      <c r="W648" s="128"/>
      <c r="X648" s="128"/>
      <c r="Y648" s="128"/>
      <c r="Z648" s="128"/>
      <c r="AA648" s="107" t="str">
        <f>CONCATENATE(U648," ",V648)</f>
        <v xml:space="preserve"> </v>
      </c>
    </row>
    <row r="649" spans="3:27" ht="17.100000000000001" customHeight="1" x14ac:dyDescent="0.25">
      <c r="C649" s="130" t="str">
        <f>Home!$B$2</f>
        <v>Temple Park, South Shields</v>
      </c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07">
        <f>IF(D654=0,"",1)</f>
        <v>1</v>
      </c>
      <c r="W649" s="128"/>
      <c r="X649" s="128"/>
      <c r="Y649" s="128"/>
      <c r="Z649" s="128"/>
    </row>
    <row r="650" spans="3:27" ht="17.100000000000001" customHeight="1" x14ac:dyDescent="0.25">
      <c r="C650" s="131" t="str">
        <f>Home!$G$3</f>
        <v>Saturday 2nd February 2019</v>
      </c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07">
        <f>IF(D654=0,"",1)</f>
        <v>1</v>
      </c>
    </row>
    <row r="651" spans="3:27" ht="40.5" customHeight="1" x14ac:dyDescent="0.25"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7">
        <f>IF(D654=0,"",1)</f>
        <v>1</v>
      </c>
    </row>
    <row r="652" spans="3:27" x14ac:dyDescent="0.25">
      <c r="C652" s="1" t="str">
        <f ca="1">Intermediate_Girls!$G$5</f>
        <v>Intermediate Girls</v>
      </c>
      <c r="P652" s="107">
        <f>IF(D654=0,"",1)</f>
        <v>1</v>
      </c>
    </row>
    <row r="653" spans="3:27" x14ac:dyDescent="0.25">
      <c r="C653" s="106" t="s">
        <v>0</v>
      </c>
      <c r="D653" s="106" t="s">
        <v>1</v>
      </c>
      <c r="E653" s="106" t="s">
        <v>2</v>
      </c>
      <c r="F653" s="106"/>
      <c r="G653" s="106"/>
      <c r="H653" s="106"/>
      <c r="I653" s="106"/>
      <c r="J653" s="106"/>
      <c r="K653" s="106" t="s">
        <v>82</v>
      </c>
      <c r="L653" s="106"/>
      <c r="M653" s="106"/>
      <c r="N653" s="106"/>
      <c r="O653" s="1" t="s">
        <v>3</v>
      </c>
      <c r="P653" s="107">
        <f>IF(D654=0,"",1)</f>
        <v>1</v>
      </c>
    </row>
    <row r="654" spans="3:27" x14ac:dyDescent="0.25">
      <c r="C654" s="1">
        <f>Intermediate_Girls!$G$7</f>
        <v>1</v>
      </c>
      <c r="D654" s="107">
        <f>Intermediate_Girls!$H$7</f>
        <v>91</v>
      </c>
      <c r="E654" s="107" t="str">
        <f ca="1">Intermediate_Girls!$I$7</f>
        <v>Lilli Carr</v>
      </c>
      <c r="K654" s="107" t="str">
        <f ca="1">Intermediate_Girls!$O$7</f>
        <v>North Yorkshire</v>
      </c>
      <c r="O654" s="123">
        <f>Intermediate_Girls!$S$7</f>
        <v>16.21</v>
      </c>
      <c r="P654" s="107">
        <f>IF(D654=0,"",1)</f>
        <v>1</v>
      </c>
    </row>
    <row r="655" spans="3:27" x14ac:dyDescent="0.25">
      <c r="C655" s="1">
        <f>Intermediate_Girls!$G$8</f>
        <v>2</v>
      </c>
      <c r="D655" s="107">
        <f>Intermediate_Girls!$H$8</f>
        <v>76</v>
      </c>
      <c r="E655" s="107" t="str">
        <f ca="1">Intermediate_Girls!$I$8</f>
        <v>Holly Peck</v>
      </c>
      <c r="K655" s="107" t="str">
        <f ca="1">Intermediate_Girls!$O$8</f>
        <v>Northumberland</v>
      </c>
      <c r="O655" s="123">
        <f>Intermediate_Girls!$S$8</f>
        <v>16.27</v>
      </c>
      <c r="P655" s="107">
        <f t="shared" ref="P655:P718" si="13">IF(D655=0,"",1)</f>
        <v>1</v>
      </c>
    </row>
    <row r="656" spans="3:27" x14ac:dyDescent="0.25">
      <c r="C656" s="1">
        <f>Intermediate_Girls!$G$9</f>
        <v>3</v>
      </c>
      <c r="D656" s="107">
        <f>Intermediate_Girls!$H$9</f>
        <v>42</v>
      </c>
      <c r="E656" s="107" t="str">
        <f ca="1">Intermediate_Girls!$I$9</f>
        <v>Emily Chong</v>
      </c>
      <c r="K656" s="107" t="str">
        <f ca="1">Intermediate_Girls!$O$9</f>
        <v>Durham</v>
      </c>
      <c r="O656" s="123">
        <f>Intermediate_Girls!$S$9</f>
        <v>16.329999999999998</v>
      </c>
      <c r="P656" s="107">
        <f t="shared" si="13"/>
        <v>1</v>
      </c>
    </row>
    <row r="657" spans="3:16" x14ac:dyDescent="0.25">
      <c r="C657" s="1">
        <f>Intermediate_Girls!$G$10</f>
        <v>4</v>
      </c>
      <c r="D657" s="107">
        <f>Intermediate_Girls!$H$10</f>
        <v>81</v>
      </c>
      <c r="E657" s="107" t="str">
        <f ca="1">Intermediate_Girls!$I$10</f>
        <v>Mena Scatchard</v>
      </c>
      <c r="K657" s="107" t="str">
        <f ca="1">Intermediate_Girls!$O$10</f>
        <v>North Yorkshire</v>
      </c>
      <c r="O657" s="123">
        <f>Intermediate_Girls!$S$10</f>
        <v>16.39</v>
      </c>
      <c r="P657" s="107">
        <f t="shared" si="13"/>
        <v>1</v>
      </c>
    </row>
    <row r="658" spans="3:16" x14ac:dyDescent="0.25">
      <c r="C658" s="1">
        <f>Intermediate_Girls!$G$11</f>
        <v>5</v>
      </c>
      <c r="D658" s="107">
        <f>Intermediate_Girls!$H$11</f>
        <v>61</v>
      </c>
      <c r="E658" s="107" t="str">
        <f ca="1">Intermediate_Girls!$I$11</f>
        <v>Ines Curran</v>
      </c>
      <c r="K658" s="107" t="str">
        <f ca="1">Intermediate_Girls!$O$11</f>
        <v>Northumberland</v>
      </c>
      <c r="O658" s="123">
        <f>Intermediate_Girls!$S$11</f>
        <v>16.399999999999999</v>
      </c>
      <c r="P658" s="107">
        <f t="shared" si="13"/>
        <v>1</v>
      </c>
    </row>
    <row r="659" spans="3:16" x14ac:dyDescent="0.25">
      <c r="C659" s="1">
        <f>Intermediate_Girls!$G$12</f>
        <v>6</v>
      </c>
      <c r="D659" s="107">
        <f>Intermediate_Girls!$H$12</f>
        <v>41</v>
      </c>
      <c r="E659" s="107" t="str">
        <f ca="1">Intermediate_Girls!$I$12</f>
        <v>Nicole Phillips</v>
      </c>
      <c r="K659" s="107" t="str">
        <f ca="1">Intermediate_Girls!$O$12</f>
        <v>Durham</v>
      </c>
      <c r="O659" s="123">
        <f>Intermediate_Girls!$S$12</f>
        <v>16.440000000000001</v>
      </c>
      <c r="P659" s="107">
        <f t="shared" si="13"/>
        <v>1</v>
      </c>
    </row>
    <row r="660" spans="3:16" x14ac:dyDescent="0.25">
      <c r="C660" s="1">
        <f>Intermediate_Girls!$G$13</f>
        <v>7</v>
      </c>
      <c r="D660" s="107">
        <f>Intermediate_Girls!$H$13</f>
        <v>24</v>
      </c>
      <c r="E660" s="107" t="str">
        <f ca="1">Intermediate_Girls!$I$13</f>
        <v>Chloe Rylance</v>
      </c>
      <c r="K660" s="107" t="str">
        <f ca="1">Intermediate_Girls!$O$13</f>
        <v>Cumbria</v>
      </c>
      <c r="O660" s="123">
        <f>Intermediate_Girls!$S$13</f>
        <v>16.48</v>
      </c>
      <c r="P660" s="107">
        <f t="shared" si="13"/>
        <v>1</v>
      </c>
    </row>
    <row r="661" spans="3:16" x14ac:dyDescent="0.25">
      <c r="C661" s="1">
        <f>Intermediate_Girls!$G$14</f>
        <v>8</v>
      </c>
      <c r="D661" s="107">
        <f>Intermediate_Girls!$H$14</f>
        <v>48</v>
      </c>
      <c r="E661" s="107" t="str">
        <f ca="1">Intermediate_Girls!$I$14</f>
        <v>Cecilia Reid</v>
      </c>
      <c r="K661" s="107" t="str">
        <f ca="1">Intermediate_Girls!$O$14</f>
        <v>Durham</v>
      </c>
      <c r="O661" s="123">
        <f>Intermediate_Girls!$S$14</f>
        <v>16.54</v>
      </c>
      <c r="P661" s="107">
        <f t="shared" si="13"/>
        <v>1</v>
      </c>
    </row>
    <row r="662" spans="3:16" x14ac:dyDescent="0.25">
      <c r="C662" s="1">
        <f>Intermediate_Girls!$G$15</f>
        <v>9</v>
      </c>
      <c r="D662" s="107">
        <f>Intermediate_Girls!$H$15</f>
        <v>82</v>
      </c>
      <c r="E662" s="107" t="str">
        <f ca="1">Intermediate_Girls!$I$15</f>
        <v>Betty Bergstrand</v>
      </c>
      <c r="K662" s="107" t="str">
        <f ca="1">Intermediate_Girls!$O$15</f>
        <v>North Yorkshire</v>
      </c>
      <c r="O662" s="123">
        <f>Intermediate_Girls!$S$15</f>
        <v>16.559999999999999</v>
      </c>
      <c r="P662" s="107">
        <f t="shared" si="13"/>
        <v>1</v>
      </c>
    </row>
    <row r="663" spans="3:16" x14ac:dyDescent="0.25">
      <c r="C663" s="1">
        <f>Intermediate_Girls!$G$16</f>
        <v>10</v>
      </c>
      <c r="D663" s="107">
        <f>Intermediate_Girls!$H$16</f>
        <v>21</v>
      </c>
      <c r="E663" s="107" t="str">
        <f ca="1">Intermediate_Girls!$I$16</f>
        <v>Anna Mason</v>
      </c>
      <c r="K663" s="107" t="str">
        <f ca="1">Intermediate_Girls!$O$16</f>
        <v>Cumbria</v>
      </c>
      <c r="O663" s="123">
        <f>Intermediate_Girls!$S$16</f>
        <v>16.59</v>
      </c>
      <c r="P663" s="107">
        <f t="shared" si="13"/>
        <v>1</v>
      </c>
    </row>
    <row r="664" spans="3:16" x14ac:dyDescent="0.25">
      <c r="C664" s="1">
        <f>Intermediate_Girls!$G$17</f>
        <v>11</v>
      </c>
      <c r="D664" s="107">
        <f>Intermediate_Girls!$H$17</f>
        <v>45</v>
      </c>
      <c r="E664" s="107" t="str">
        <f ca="1">Intermediate_Girls!$I$17</f>
        <v>Amy Leonard</v>
      </c>
      <c r="K664" s="107" t="str">
        <f ca="1">Intermediate_Girls!$O$17</f>
        <v>Durham</v>
      </c>
      <c r="O664" s="123">
        <f>Intermediate_Girls!$S$17</f>
        <v>17</v>
      </c>
      <c r="P664" s="107">
        <f t="shared" si="13"/>
        <v>1</v>
      </c>
    </row>
    <row r="665" spans="3:16" x14ac:dyDescent="0.25">
      <c r="C665" s="1">
        <f>Intermediate_Girls!$G$18</f>
        <v>12</v>
      </c>
      <c r="D665" s="107">
        <f>Intermediate_Girls!$H$18</f>
        <v>83</v>
      </c>
      <c r="E665" s="107" t="str">
        <f ca="1">Intermediate_Girls!$I$18</f>
        <v>Alexandra Whitaker</v>
      </c>
      <c r="K665" s="107" t="str">
        <f ca="1">Intermediate_Girls!$O$18</f>
        <v>North Yorkshire</v>
      </c>
      <c r="O665" s="123">
        <f>Intermediate_Girls!$S$18</f>
        <v>17.010000000000002</v>
      </c>
      <c r="P665" s="107">
        <f t="shared" si="13"/>
        <v>1</v>
      </c>
    </row>
    <row r="666" spans="3:16" x14ac:dyDescent="0.25">
      <c r="C666" s="1">
        <f>Intermediate_Girls!$G$19</f>
        <v>13</v>
      </c>
      <c r="D666" s="107">
        <f>Intermediate_Girls!$H$19</f>
        <v>47</v>
      </c>
      <c r="E666" s="107" t="str">
        <f ca="1">Intermediate_Girls!$I$19</f>
        <v>Tess Graham</v>
      </c>
      <c r="K666" s="107" t="str">
        <f ca="1">Intermediate_Girls!$O$19</f>
        <v>Durham</v>
      </c>
      <c r="O666" s="123">
        <f>Intermediate_Girls!$S$19</f>
        <v>17.059999999999999</v>
      </c>
      <c r="P666" s="107">
        <f t="shared" si="13"/>
        <v>1</v>
      </c>
    </row>
    <row r="667" spans="3:16" x14ac:dyDescent="0.25">
      <c r="C667" s="1">
        <f>Intermediate_Girls!$G$20</f>
        <v>14</v>
      </c>
      <c r="D667" s="107">
        <f>Intermediate_Girls!$H$20</f>
        <v>23</v>
      </c>
      <c r="E667" s="107" t="str">
        <f ca="1">Intermediate_Girls!$I$20</f>
        <v>Georgia Heath</v>
      </c>
      <c r="K667" s="107" t="str">
        <f ca="1">Intermediate_Girls!$O$20</f>
        <v>Cumbria</v>
      </c>
      <c r="O667" s="123">
        <f>Intermediate_Girls!$S$20</f>
        <v>17.100000000000001</v>
      </c>
      <c r="P667" s="107">
        <f t="shared" si="13"/>
        <v>1</v>
      </c>
    </row>
    <row r="668" spans="3:16" x14ac:dyDescent="0.25">
      <c r="C668" s="1">
        <f>Intermediate_Girls!$G$21</f>
        <v>15</v>
      </c>
      <c r="D668" s="107">
        <f>Intermediate_Girls!$H$21</f>
        <v>46</v>
      </c>
      <c r="E668" s="107" t="str">
        <f ca="1">Intermediate_Girls!$I$21</f>
        <v>Rebecca Wren</v>
      </c>
      <c r="K668" s="107" t="str">
        <f ca="1">Intermediate_Girls!$O$21</f>
        <v>Durham</v>
      </c>
      <c r="O668" s="123">
        <f>Intermediate_Girls!$S$21</f>
        <v>17.2</v>
      </c>
      <c r="P668" s="107">
        <f t="shared" si="13"/>
        <v>1</v>
      </c>
    </row>
    <row r="669" spans="3:16" x14ac:dyDescent="0.25">
      <c r="C669" s="1">
        <f>Intermediate_Girls!$G$22</f>
        <v>16</v>
      </c>
      <c r="D669" s="107">
        <f>Intermediate_Girls!$H$22</f>
        <v>62</v>
      </c>
      <c r="E669" s="107" t="str">
        <f ca="1">Intermediate_Girls!$I$22</f>
        <v>Kate Salthouse</v>
      </c>
      <c r="K669" s="107" t="str">
        <f ca="1">Intermediate_Girls!$O$22</f>
        <v>Northumberland</v>
      </c>
      <c r="O669" s="123">
        <f>Intermediate_Girls!$S$22</f>
        <v>17.22</v>
      </c>
      <c r="P669" s="107">
        <f t="shared" si="13"/>
        <v>1</v>
      </c>
    </row>
    <row r="670" spans="3:16" x14ac:dyDescent="0.25">
      <c r="C670" s="1">
        <f>Intermediate_Girls!$G$23</f>
        <v>17</v>
      </c>
      <c r="D670" s="107">
        <f>Intermediate_Girls!$H$23</f>
        <v>69</v>
      </c>
      <c r="E670" s="107" t="str">
        <f ca="1">Intermediate_Girls!$I$23</f>
        <v>Rhiannon Hedley</v>
      </c>
      <c r="K670" s="107" t="str">
        <f ca="1">Intermediate_Girls!$O$23</f>
        <v>Northumberland</v>
      </c>
      <c r="O670" s="123">
        <f>Intermediate_Girls!$S$23</f>
        <v>17.23</v>
      </c>
      <c r="P670" s="107">
        <f t="shared" si="13"/>
        <v>1</v>
      </c>
    </row>
    <row r="671" spans="3:16" x14ac:dyDescent="0.25">
      <c r="C671" s="1">
        <f>Intermediate_Girls!$G$24</f>
        <v>18</v>
      </c>
      <c r="D671" s="107">
        <f>Intermediate_Girls!$H$24</f>
        <v>22</v>
      </c>
      <c r="E671" s="107" t="str">
        <f ca="1">Intermediate_Girls!$I$24</f>
        <v>Amelie Marshall</v>
      </c>
      <c r="K671" s="107" t="str">
        <f ca="1">Intermediate_Girls!$O$24</f>
        <v>Cumbria</v>
      </c>
      <c r="O671" s="123">
        <f>Intermediate_Girls!$S$24</f>
        <v>17.34</v>
      </c>
      <c r="P671" s="107">
        <f t="shared" si="13"/>
        <v>1</v>
      </c>
    </row>
    <row r="672" spans="3:16" x14ac:dyDescent="0.25">
      <c r="C672" s="1">
        <f>Intermediate_Girls!$G$25</f>
        <v>19</v>
      </c>
      <c r="D672" s="107">
        <f>Intermediate_Girls!$H$25</f>
        <v>31</v>
      </c>
      <c r="E672" s="107" t="str">
        <f ca="1">Intermediate_Girls!$I$25</f>
        <v>Emily Swarbrick</v>
      </c>
      <c r="K672" s="107" t="str">
        <f ca="1">Intermediate_Girls!$O$25</f>
        <v>Cumbria</v>
      </c>
      <c r="O672" s="123">
        <f>Intermediate_Girls!$S$25</f>
        <v>17.39</v>
      </c>
      <c r="P672" s="107">
        <f t="shared" si="13"/>
        <v>1</v>
      </c>
    </row>
    <row r="673" spans="3:16" x14ac:dyDescent="0.25">
      <c r="C673" s="1">
        <f>Intermediate_Girls!$G$26</f>
        <v>20</v>
      </c>
      <c r="D673" s="107">
        <f>Intermediate_Girls!$H$26</f>
        <v>66</v>
      </c>
      <c r="E673" s="107" t="str">
        <f ca="1">Intermediate_Girls!$I$26</f>
        <v>Rosie Hughes</v>
      </c>
      <c r="K673" s="107" t="str">
        <f ca="1">Intermediate_Girls!$O$26</f>
        <v>Northumberland</v>
      </c>
      <c r="O673" s="123">
        <f>Intermediate_Girls!$S$26</f>
        <v>17.45</v>
      </c>
      <c r="P673" s="107">
        <f t="shared" si="13"/>
        <v>1</v>
      </c>
    </row>
    <row r="674" spans="3:16" x14ac:dyDescent="0.25">
      <c r="C674" s="1">
        <f>Intermediate_Girls!$G$27</f>
        <v>21</v>
      </c>
      <c r="D674" s="107">
        <f>Intermediate_Girls!$H$27</f>
        <v>84</v>
      </c>
      <c r="E674" s="107" t="str">
        <f ca="1">Intermediate_Girls!$I$27</f>
        <v>Izzi  O’Brien</v>
      </c>
      <c r="K674" s="107" t="str">
        <f ca="1">Intermediate_Girls!$O$27</f>
        <v>North Yorkshire</v>
      </c>
      <c r="O674" s="123">
        <f>Intermediate_Girls!$S$27</f>
        <v>17.489999999999998</v>
      </c>
      <c r="P674" s="107">
        <f t="shared" si="13"/>
        <v>1</v>
      </c>
    </row>
    <row r="675" spans="3:16" x14ac:dyDescent="0.25">
      <c r="C675" s="1">
        <f>Intermediate_Girls!$G$28</f>
        <v>22</v>
      </c>
      <c r="D675" s="107">
        <f>Intermediate_Girls!$H$28</f>
        <v>86</v>
      </c>
      <c r="E675" s="107" t="str">
        <f ca="1">Intermediate_Girls!$I$28</f>
        <v>Izzy Cocker</v>
      </c>
      <c r="K675" s="107" t="str">
        <f ca="1">Intermediate_Girls!$O$28</f>
        <v>North Yorkshire</v>
      </c>
      <c r="O675" s="123">
        <f>Intermediate_Girls!$S$28</f>
        <v>17.5</v>
      </c>
      <c r="P675" s="107">
        <f t="shared" si="13"/>
        <v>1</v>
      </c>
    </row>
    <row r="676" spans="3:16" x14ac:dyDescent="0.25">
      <c r="C676" s="1">
        <f>Intermediate_Girls!$G$29</f>
        <v>23</v>
      </c>
      <c r="D676" s="107">
        <f>Intermediate_Girls!$H$29</f>
        <v>43</v>
      </c>
      <c r="E676" s="107" t="str">
        <f ca="1">Intermediate_Girls!$I$29</f>
        <v>Lydia James</v>
      </c>
      <c r="K676" s="107" t="str">
        <f ca="1">Intermediate_Girls!$O$29</f>
        <v>Durham</v>
      </c>
      <c r="O676" s="123">
        <f>Intermediate_Girls!$S$29</f>
        <v>17.5</v>
      </c>
      <c r="P676" s="107">
        <f t="shared" si="13"/>
        <v>1</v>
      </c>
    </row>
    <row r="677" spans="3:16" x14ac:dyDescent="0.25">
      <c r="C677" s="1">
        <f>Intermediate_Girls!$G$30</f>
        <v>24</v>
      </c>
      <c r="D677" s="107">
        <f>Intermediate_Girls!$H$30</f>
        <v>92</v>
      </c>
      <c r="E677" s="107" t="str">
        <f ca="1">Intermediate_Girls!$I$30</f>
        <v>Maia Holbert</v>
      </c>
      <c r="K677" s="107" t="str">
        <f ca="1">Intermediate_Girls!$O$30</f>
        <v>North Yorkshire</v>
      </c>
      <c r="O677" s="123">
        <f>Intermediate_Girls!$S$30</f>
        <v>17.510000000000002</v>
      </c>
      <c r="P677" s="107">
        <f t="shared" si="13"/>
        <v>1</v>
      </c>
    </row>
    <row r="678" spans="3:16" x14ac:dyDescent="0.25">
      <c r="C678" s="1">
        <f>Intermediate_Girls!$G$31</f>
        <v>25</v>
      </c>
      <c r="D678" s="107">
        <f>Intermediate_Girls!$H$31</f>
        <v>44</v>
      </c>
      <c r="E678" s="107" t="str">
        <f ca="1">Intermediate_Girls!$I$31</f>
        <v>Anna Pigford</v>
      </c>
      <c r="K678" s="107" t="str">
        <f ca="1">Intermediate_Girls!$O$31</f>
        <v>Durham</v>
      </c>
      <c r="O678" s="123">
        <f>Intermediate_Girls!$S$31</f>
        <v>17.559999999999999</v>
      </c>
      <c r="P678" s="107">
        <f t="shared" si="13"/>
        <v>1</v>
      </c>
    </row>
    <row r="679" spans="3:16" x14ac:dyDescent="0.25">
      <c r="C679" s="1">
        <f>Intermediate_Girls!$G$32</f>
        <v>26</v>
      </c>
      <c r="D679" s="107">
        <f>Intermediate_Girls!$H$32</f>
        <v>25</v>
      </c>
      <c r="E679" s="107" t="str">
        <f ca="1">Intermediate_Girls!$I$32</f>
        <v>Lizzie Pawson</v>
      </c>
      <c r="K679" s="107" t="str">
        <f ca="1">Intermediate_Girls!$O$32</f>
        <v>Cumbria</v>
      </c>
      <c r="O679" s="123">
        <f>Intermediate_Girls!$S$32</f>
        <v>18.09</v>
      </c>
      <c r="P679" s="107">
        <f t="shared" si="13"/>
        <v>1</v>
      </c>
    </row>
    <row r="680" spans="3:16" x14ac:dyDescent="0.25">
      <c r="C680" s="1">
        <f>Intermediate_Girls!$G$33</f>
        <v>27</v>
      </c>
      <c r="D680" s="107">
        <f>Intermediate_Girls!$H$33</f>
        <v>1</v>
      </c>
      <c r="E680" s="107" t="str">
        <f ca="1">Intermediate_Girls!$I$33</f>
        <v>Charlotte Bennett</v>
      </c>
      <c r="K680" s="107" t="str">
        <f ca="1">Intermediate_Girls!$O$33</f>
        <v>Cleveland</v>
      </c>
      <c r="O680" s="123">
        <f>Intermediate_Girls!$S$33</f>
        <v>18.100000000000001</v>
      </c>
      <c r="P680" s="107">
        <f t="shared" si="13"/>
        <v>1</v>
      </c>
    </row>
    <row r="681" spans="3:16" x14ac:dyDescent="0.25">
      <c r="C681" s="1">
        <f>Intermediate_Girls!$G$34</f>
        <v>28</v>
      </c>
      <c r="D681" s="107">
        <f>Intermediate_Girls!$H$34</f>
        <v>67</v>
      </c>
      <c r="E681" s="107" t="str">
        <f ca="1">Intermediate_Girls!$I$34</f>
        <v>Hannah Tumia</v>
      </c>
      <c r="K681" s="107" t="str">
        <f ca="1">Intermediate_Girls!$O$34</f>
        <v>Northumberland</v>
      </c>
      <c r="O681" s="123">
        <f>Intermediate_Girls!$S$34</f>
        <v>18.14</v>
      </c>
      <c r="P681" s="107">
        <f t="shared" si="13"/>
        <v>1</v>
      </c>
    </row>
    <row r="682" spans="3:16" x14ac:dyDescent="0.25">
      <c r="C682" s="1">
        <f>Intermediate_Girls!$G$35</f>
        <v>29</v>
      </c>
      <c r="D682" s="107">
        <f>Intermediate_Girls!$H$35</f>
        <v>27</v>
      </c>
      <c r="E682" s="107" t="str">
        <f ca="1">Intermediate_Girls!$I$35</f>
        <v>Alicia Newing</v>
      </c>
      <c r="K682" s="107" t="str">
        <f ca="1">Intermediate_Girls!$O$35</f>
        <v>Cumbria</v>
      </c>
      <c r="O682" s="123">
        <f>Intermediate_Girls!$S$35</f>
        <v>18.2</v>
      </c>
      <c r="P682" s="107">
        <f t="shared" si="13"/>
        <v>1</v>
      </c>
    </row>
    <row r="683" spans="3:16" x14ac:dyDescent="0.25">
      <c r="C683" s="1">
        <f>Intermediate_Girls!$G$36</f>
        <v>30</v>
      </c>
      <c r="D683" s="107">
        <f>Intermediate_Girls!$H$36</f>
        <v>55</v>
      </c>
      <c r="E683" s="107" t="str">
        <f ca="1">Intermediate_Girls!$I$36</f>
        <v>Megan Noble</v>
      </c>
      <c r="K683" s="107" t="str">
        <f ca="1">Intermediate_Girls!$O$36</f>
        <v>Durham</v>
      </c>
      <c r="O683" s="123">
        <f>Intermediate_Girls!$S$36</f>
        <v>18.21</v>
      </c>
      <c r="P683" s="107">
        <f t="shared" si="13"/>
        <v>1</v>
      </c>
    </row>
    <row r="684" spans="3:16" x14ac:dyDescent="0.25">
      <c r="C684" s="1">
        <f>Intermediate_Girls!$G$37</f>
        <v>31</v>
      </c>
      <c r="D684" s="107">
        <f>Intermediate_Girls!$H$37</f>
        <v>63</v>
      </c>
      <c r="E684" s="107" t="str">
        <f ca="1">Intermediate_Girls!$I$37</f>
        <v>Rebecca Bradley</v>
      </c>
      <c r="K684" s="107" t="str">
        <f ca="1">Intermediate_Girls!$O$37</f>
        <v>Northumberland</v>
      </c>
      <c r="O684" s="123">
        <f>Intermediate_Girls!$S$37</f>
        <v>18.25</v>
      </c>
      <c r="P684" s="107">
        <f t="shared" si="13"/>
        <v>1</v>
      </c>
    </row>
    <row r="685" spans="3:16" x14ac:dyDescent="0.25">
      <c r="C685" s="1">
        <f>Intermediate_Girls!$G$38</f>
        <v>32</v>
      </c>
      <c r="D685" s="107">
        <f>Intermediate_Girls!$H$38</f>
        <v>50</v>
      </c>
      <c r="E685" s="107" t="str">
        <f ca="1">Intermediate_Girls!$I$38</f>
        <v>Erin Bowyer</v>
      </c>
      <c r="K685" s="107" t="str">
        <f ca="1">Intermediate_Girls!$O$38</f>
        <v>Durham</v>
      </c>
      <c r="O685" s="123">
        <f>Intermediate_Girls!$S$38</f>
        <v>18.260000000000002</v>
      </c>
      <c r="P685" s="107">
        <f t="shared" si="13"/>
        <v>1</v>
      </c>
    </row>
    <row r="686" spans="3:16" x14ac:dyDescent="0.25">
      <c r="C686" s="1">
        <f>Intermediate_Girls!$G$39</f>
        <v>33</v>
      </c>
      <c r="D686" s="107">
        <f>Intermediate_Girls!$H$39</f>
        <v>90</v>
      </c>
      <c r="E686" s="107" t="str">
        <f ca="1">Intermediate_Girls!$I$39</f>
        <v>Isla McClanahan</v>
      </c>
      <c r="K686" s="107" t="str">
        <f ca="1">Intermediate_Girls!$O$39</f>
        <v>North Yorkshire</v>
      </c>
      <c r="O686" s="123">
        <f>Intermediate_Girls!$S$39</f>
        <v>18.28</v>
      </c>
      <c r="P686" s="107">
        <f t="shared" si="13"/>
        <v>1</v>
      </c>
    </row>
    <row r="687" spans="3:16" x14ac:dyDescent="0.25">
      <c r="C687" s="1">
        <f>Intermediate_Girls!$G$40</f>
        <v>34</v>
      </c>
      <c r="D687" s="107">
        <f>Intermediate_Girls!$H$40</f>
        <v>29</v>
      </c>
      <c r="E687" s="107" t="str">
        <f ca="1">Intermediate_Girls!$I$40</f>
        <v>Natasha Cookson</v>
      </c>
      <c r="K687" s="107" t="str">
        <f ca="1">Intermediate_Girls!$O$40</f>
        <v>Cumbria</v>
      </c>
      <c r="O687" s="123">
        <f>Intermediate_Girls!$S$40</f>
        <v>18.329999999999998</v>
      </c>
      <c r="P687" s="107">
        <f t="shared" si="13"/>
        <v>1</v>
      </c>
    </row>
    <row r="688" spans="3:16" x14ac:dyDescent="0.25">
      <c r="C688" s="1">
        <f>Intermediate_Girls!$G$41</f>
        <v>35</v>
      </c>
      <c r="D688" s="107">
        <f>Intermediate_Girls!$H$41</f>
        <v>65</v>
      </c>
      <c r="E688" s="107" t="str">
        <f ca="1">Intermediate_Girls!$I$41</f>
        <v>Izzy Winter</v>
      </c>
      <c r="K688" s="107" t="str">
        <f ca="1">Intermediate_Girls!$O$41</f>
        <v>Northumberland</v>
      </c>
      <c r="O688" s="123">
        <f>Intermediate_Girls!$S$41</f>
        <v>18.36</v>
      </c>
      <c r="P688" s="107">
        <f t="shared" si="13"/>
        <v>1</v>
      </c>
    </row>
    <row r="689" spans="3:16" x14ac:dyDescent="0.25">
      <c r="C689" s="1">
        <f>Intermediate_Girls!$G$42</f>
        <v>36</v>
      </c>
      <c r="D689" s="107">
        <f>Intermediate_Girls!$H$42</f>
        <v>64</v>
      </c>
      <c r="E689" s="107" t="str">
        <f ca="1">Intermediate_Girls!$I$42</f>
        <v>Suzannah Fielding</v>
      </c>
      <c r="K689" s="107" t="str">
        <f ca="1">Intermediate_Girls!$O$42</f>
        <v>Northumberland</v>
      </c>
      <c r="O689" s="123">
        <f>Intermediate_Girls!$S$42</f>
        <v>18.37</v>
      </c>
      <c r="P689" s="107">
        <f t="shared" si="13"/>
        <v>1</v>
      </c>
    </row>
    <row r="690" spans="3:16" x14ac:dyDescent="0.25">
      <c r="C690" s="1">
        <f>Intermediate_Girls!$G$43</f>
        <v>37</v>
      </c>
      <c r="D690" s="107">
        <f>Intermediate_Girls!$H$43</f>
        <v>49</v>
      </c>
      <c r="E690" s="107" t="str">
        <f ca="1">Intermediate_Girls!$I$43</f>
        <v>Harriet Rogers</v>
      </c>
      <c r="K690" s="107" t="str">
        <f ca="1">Intermediate_Girls!$O$43</f>
        <v>Durham</v>
      </c>
      <c r="O690" s="123">
        <f>Intermediate_Girls!$S$43</f>
        <v>18.41</v>
      </c>
      <c r="P690" s="107">
        <f t="shared" si="13"/>
        <v>1</v>
      </c>
    </row>
    <row r="691" spans="3:16" x14ac:dyDescent="0.25">
      <c r="C691" s="1">
        <f>Intermediate_Girls!$G$44</f>
        <v>38</v>
      </c>
      <c r="D691" s="107">
        <f>Intermediate_Girls!$H$44</f>
        <v>36</v>
      </c>
      <c r="E691" s="107" t="str">
        <f ca="1">Intermediate_Girls!$I$44</f>
        <v>Lottie Beardwood</v>
      </c>
      <c r="K691" s="107" t="str">
        <f ca="1">Intermediate_Girls!$O$44</f>
        <v>Cumbria</v>
      </c>
      <c r="O691" s="123">
        <f>Intermediate_Girls!$S$44</f>
        <v>18.489999999999998</v>
      </c>
      <c r="P691" s="107">
        <f t="shared" si="13"/>
        <v>1</v>
      </c>
    </row>
    <row r="692" spans="3:16" x14ac:dyDescent="0.25">
      <c r="C692" s="1">
        <f>Intermediate_Girls!$G$45</f>
        <v>39</v>
      </c>
      <c r="D692" s="107">
        <f>Intermediate_Girls!$H$45</f>
        <v>88</v>
      </c>
      <c r="E692" s="107" t="str">
        <f ca="1">Intermediate_Girls!$I$45</f>
        <v>Emily Francis</v>
      </c>
      <c r="K692" s="107" t="str">
        <f ca="1">Intermediate_Girls!$O$45</f>
        <v>North Yorkshire</v>
      </c>
      <c r="O692" s="123">
        <f>Intermediate_Girls!$S$45</f>
        <v>18.5</v>
      </c>
      <c r="P692" s="107">
        <f t="shared" si="13"/>
        <v>1</v>
      </c>
    </row>
    <row r="693" spans="3:16" x14ac:dyDescent="0.25">
      <c r="C693" s="1">
        <f>Intermediate_Girls!$G$46</f>
        <v>40</v>
      </c>
      <c r="D693" s="107">
        <f>Intermediate_Girls!$H$46</f>
        <v>70</v>
      </c>
      <c r="E693" s="107" t="str">
        <f ca="1">Intermediate_Girls!$I$46</f>
        <v>Lily Shaw</v>
      </c>
      <c r="K693" s="107" t="str">
        <f ca="1">Intermediate_Girls!$O$46</f>
        <v>Northumberland</v>
      </c>
      <c r="O693" s="123">
        <f>Intermediate_Girls!$S$46</f>
        <v>18.510000000000002</v>
      </c>
      <c r="P693" s="107">
        <f t="shared" si="13"/>
        <v>1</v>
      </c>
    </row>
    <row r="694" spans="3:16" x14ac:dyDescent="0.25">
      <c r="C694" s="1">
        <f>Intermediate_Girls!$G$47</f>
        <v>41</v>
      </c>
      <c r="D694" s="107">
        <f>Intermediate_Girls!$H$47</f>
        <v>34</v>
      </c>
      <c r="E694" s="107" t="str">
        <f ca="1">Intermediate_Girls!$I$47</f>
        <v>Anna Taylor</v>
      </c>
      <c r="K694" s="107" t="str">
        <f ca="1">Intermediate_Girls!$O$47</f>
        <v>Cumbria</v>
      </c>
      <c r="O694" s="123">
        <f>Intermediate_Girls!$S$47</f>
        <v>18.53</v>
      </c>
      <c r="P694" s="107">
        <f t="shared" si="13"/>
        <v>1</v>
      </c>
    </row>
    <row r="695" spans="3:16" x14ac:dyDescent="0.25">
      <c r="C695" s="1">
        <f>Intermediate_Girls!$G$48</f>
        <v>42</v>
      </c>
      <c r="D695" s="107">
        <f>Intermediate_Girls!$H$48</f>
        <v>26</v>
      </c>
      <c r="E695" s="107" t="str">
        <f ca="1">Intermediate_Girls!$I$48</f>
        <v>Lillan Lewis</v>
      </c>
      <c r="K695" s="107" t="str">
        <f ca="1">Intermediate_Girls!$O$48</f>
        <v>Cumbria</v>
      </c>
      <c r="O695" s="123">
        <f>Intermediate_Girls!$S$48</f>
        <v>18.54</v>
      </c>
      <c r="P695" s="107">
        <f t="shared" si="13"/>
        <v>1</v>
      </c>
    </row>
    <row r="696" spans="3:16" x14ac:dyDescent="0.25">
      <c r="C696" s="1">
        <f>Intermediate_Girls!$G$49</f>
        <v>43</v>
      </c>
      <c r="D696" s="107">
        <f>Intermediate_Girls!$H$49</f>
        <v>75</v>
      </c>
      <c r="E696" s="107" t="str">
        <f ca="1">Intermediate_Girls!$I$49</f>
        <v>Emily Allison</v>
      </c>
      <c r="K696" s="107" t="str">
        <f ca="1">Intermediate_Girls!$O$49</f>
        <v>Northumberland</v>
      </c>
      <c r="O696" s="123">
        <f>Intermediate_Girls!$S$49</f>
        <v>18.559999999999999</v>
      </c>
      <c r="P696" s="107">
        <f t="shared" si="13"/>
        <v>1</v>
      </c>
    </row>
    <row r="697" spans="3:16" x14ac:dyDescent="0.25">
      <c r="C697" s="1">
        <f>Intermediate_Girls!$G$50</f>
        <v>44</v>
      </c>
      <c r="D697" s="107">
        <f>Intermediate_Girls!$H$50</f>
        <v>85</v>
      </c>
      <c r="E697" s="107" t="str">
        <f ca="1">Intermediate_Girls!$I$50</f>
        <v>Grace Cook</v>
      </c>
      <c r="K697" s="107" t="str">
        <f ca="1">Intermediate_Girls!$O$50</f>
        <v>North Yorkshire</v>
      </c>
      <c r="O697" s="123">
        <f>Intermediate_Girls!$S$50</f>
        <v>18.579999999999998</v>
      </c>
      <c r="P697" s="107">
        <f t="shared" si="13"/>
        <v>1</v>
      </c>
    </row>
    <row r="698" spans="3:16" x14ac:dyDescent="0.25">
      <c r="C698" s="1">
        <f>Intermediate_Girls!$G$51</f>
        <v>45</v>
      </c>
      <c r="D698" s="107">
        <f>Intermediate_Girls!$H$51</f>
        <v>35</v>
      </c>
      <c r="E698" s="107" t="str">
        <f ca="1">Intermediate_Girls!$I$51</f>
        <v xml:space="preserve">Daisy Gillon </v>
      </c>
      <c r="K698" s="107" t="str">
        <f ca="1">Intermediate_Girls!$O$51</f>
        <v>Cumbria</v>
      </c>
      <c r="O698" s="123">
        <f>Intermediate_Girls!$S$51</f>
        <v>18.59</v>
      </c>
      <c r="P698" s="107">
        <f t="shared" si="13"/>
        <v>1</v>
      </c>
    </row>
    <row r="699" spans="3:16" x14ac:dyDescent="0.25">
      <c r="C699" s="1">
        <f>Intermediate_Girls!$G$52</f>
        <v>46</v>
      </c>
      <c r="D699" s="107">
        <f>Intermediate_Girls!$H$52</f>
        <v>28</v>
      </c>
      <c r="E699" s="107" t="str">
        <f ca="1">Intermediate_Girls!$I$52</f>
        <v>Ella Parry</v>
      </c>
      <c r="K699" s="107" t="str">
        <f ca="1">Intermediate_Girls!$O$52</f>
        <v>Cumbria</v>
      </c>
      <c r="O699" s="123">
        <f>Intermediate_Girls!$S$52</f>
        <v>19</v>
      </c>
      <c r="P699" s="107">
        <f t="shared" si="13"/>
        <v>1</v>
      </c>
    </row>
    <row r="700" spans="3:16" x14ac:dyDescent="0.25">
      <c r="C700" s="1">
        <f>Intermediate_Girls!$G$53</f>
        <v>47</v>
      </c>
      <c r="D700" s="107">
        <f>Intermediate_Girls!$H$53</f>
        <v>33</v>
      </c>
      <c r="E700" s="107" t="str">
        <f ca="1">Intermediate_Girls!$I$53</f>
        <v>Maisie Gough</v>
      </c>
      <c r="K700" s="107" t="str">
        <f ca="1">Intermediate_Girls!$O$53</f>
        <v>Cumbria</v>
      </c>
      <c r="O700" s="123">
        <f>Intermediate_Girls!$S$53</f>
        <v>19.05</v>
      </c>
      <c r="P700" s="107">
        <f t="shared" si="13"/>
        <v>1</v>
      </c>
    </row>
    <row r="701" spans="3:16" x14ac:dyDescent="0.25">
      <c r="C701" s="1">
        <f>Intermediate_Girls!$G$54</f>
        <v>48</v>
      </c>
      <c r="D701" s="107">
        <f>Intermediate_Girls!$H$54</f>
        <v>32</v>
      </c>
      <c r="E701" s="107" t="str">
        <f ca="1">Intermediate_Girls!$I$54</f>
        <v>Kate Wren</v>
      </c>
      <c r="K701" s="107" t="str">
        <f ca="1">Intermediate_Girls!$O$54</f>
        <v>Cumbria</v>
      </c>
      <c r="O701" s="123">
        <f>Intermediate_Girls!$S$54</f>
        <v>19.16</v>
      </c>
      <c r="P701" s="107">
        <f t="shared" si="13"/>
        <v>1</v>
      </c>
    </row>
    <row r="702" spans="3:16" x14ac:dyDescent="0.25">
      <c r="C702" s="1">
        <f>Intermediate_Girls!$G$55</f>
        <v>49</v>
      </c>
      <c r="D702" s="107">
        <f>Intermediate_Girls!$H$55</f>
        <v>2</v>
      </c>
      <c r="E702" s="107" t="str">
        <f ca="1">Intermediate_Girls!$I$55</f>
        <v xml:space="preserve">Jess Hall </v>
      </c>
      <c r="K702" s="107" t="str">
        <f ca="1">Intermediate_Girls!$O$55</f>
        <v>Cleveland</v>
      </c>
      <c r="O702" s="123">
        <f>Intermediate_Girls!$S$55</f>
        <v>19.18</v>
      </c>
      <c r="P702" s="107">
        <f t="shared" si="13"/>
        <v>1</v>
      </c>
    </row>
    <row r="703" spans="3:16" x14ac:dyDescent="0.25">
      <c r="C703" s="1">
        <f>Intermediate_Girls!$G$56</f>
        <v>50</v>
      </c>
      <c r="D703" s="107">
        <f>Intermediate_Girls!$H$56</f>
        <v>51</v>
      </c>
      <c r="E703" s="107" t="str">
        <f ca="1">Intermediate_Girls!$I$56</f>
        <v>Chloe Louise Fairclough</v>
      </c>
      <c r="K703" s="107" t="str">
        <f ca="1">Intermediate_Girls!$O$56</f>
        <v>Durham</v>
      </c>
      <c r="O703" s="123">
        <f>Intermediate_Girls!$S$56</f>
        <v>19.190000000000001</v>
      </c>
      <c r="P703" s="107">
        <f t="shared" si="13"/>
        <v>1</v>
      </c>
    </row>
    <row r="704" spans="3:16" x14ac:dyDescent="0.25">
      <c r="C704" s="1">
        <f>Intermediate_Girls!$G$57</f>
        <v>51</v>
      </c>
      <c r="D704" s="107">
        <f>Intermediate_Girls!$H$57</f>
        <v>87</v>
      </c>
      <c r="E704" s="107" t="str">
        <f ca="1">Intermediate_Girls!$I$57</f>
        <v>Katie Brennan</v>
      </c>
      <c r="K704" s="107" t="str">
        <f ca="1">Intermediate_Girls!$O$57</f>
        <v>North Yorkshire</v>
      </c>
      <c r="O704" s="123">
        <f>Intermediate_Girls!$S$57</f>
        <v>19.2</v>
      </c>
      <c r="P704" s="107">
        <f t="shared" si="13"/>
        <v>1</v>
      </c>
    </row>
    <row r="705" spans="3:16" x14ac:dyDescent="0.25">
      <c r="C705" s="1">
        <f>Intermediate_Girls!$G$58</f>
        <v>52</v>
      </c>
      <c r="D705" s="107">
        <f>Intermediate_Girls!$H$58</f>
        <v>54</v>
      </c>
      <c r="E705" s="107" t="str">
        <f ca="1">Intermediate_Girls!$I$58</f>
        <v>Amy Drummond</v>
      </c>
      <c r="K705" s="107" t="str">
        <f ca="1">Intermediate_Girls!$O$58</f>
        <v>Durham</v>
      </c>
      <c r="O705" s="123">
        <f>Intermediate_Girls!$S$58</f>
        <v>19.23</v>
      </c>
      <c r="P705" s="107">
        <f t="shared" si="13"/>
        <v>1</v>
      </c>
    </row>
    <row r="706" spans="3:16" x14ac:dyDescent="0.25">
      <c r="C706" s="1">
        <f>Intermediate_Girls!$G$59</f>
        <v>53</v>
      </c>
      <c r="D706" s="107">
        <f>Intermediate_Girls!$H$59</f>
        <v>52</v>
      </c>
      <c r="E706" s="107" t="str">
        <f ca="1">Intermediate_Girls!$I$59</f>
        <v>Lara Greggs</v>
      </c>
      <c r="K706" s="107" t="str">
        <f ca="1">Intermediate_Girls!$O$59</f>
        <v>Durham</v>
      </c>
      <c r="O706" s="123">
        <f>Intermediate_Girls!$S$59</f>
        <v>19.309999999999999</v>
      </c>
      <c r="P706" s="107">
        <f t="shared" si="13"/>
        <v>1</v>
      </c>
    </row>
    <row r="707" spans="3:16" x14ac:dyDescent="0.25">
      <c r="C707" s="1">
        <f>Intermediate_Girls!$G$60</f>
        <v>54</v>
      </c>
      <c r="D707" s="107">
        <f>Intermediate_Girls!$H$60</f>
        <v>68</v>
      </c>
      <c r="E707" s="107" t="str">
        <f ca="1">Intermediate_Girls!$I$60</f>
        <v>Kirsty Nash</v>
      </c>
      <c r="K707" s="107" t="str">
        <f ca="1">Intermediate_Girls!$O$60</f>
        <v>Northumberland</v>
      </c>
      <c r="O707" s="123">
        <f>Intermediate_Girls!$S$60</f>
        <v>19.37</v>
      </c>
      <c r="P707" s="107">
        <f t="shared" si="13"/>
        <v>1</v>
      </c>
    </row>
    <row r="708" spans="3:16" x14ac:dyDescent="0.25">
      <c r="C708" s="1">
        <f>Intermediate_Girls!$G$61</f>
        <v>55</v>
      </c>
      <c r="D708" s="107">
        <f>Intermediate_Girls!$H$61</f>
        <v>3</v>
      </c>
      <c r="E708" s="107" t="str">
        <f ca="1">Intermediate_Girls!$I$61</f>
        <v>Hannah Reeves</v>
      </c>
      <c r="K708" s="107" t="str">
        <f ca="1">Intermediate_Girls!$O$61</f>
        <v>Cleveland</v>
      </c>
      <c r="O708" s="123">
        <f>Intermediate_Girls!$S$61</f>
        <v>19.43</v>
      </c>
      <c r="P708" s="107">
        <f t="shared" si="13"/>
        <v>1</v>
      </c>
    </row>
    <row r="709" spans="3:16" x14ac:dyDescent="0.25">
      <c r="C709" s="1">
        <f>Intermediate_Girls!$G$62</f>
        <v>56</v>
      </c>
      <c r="D709" s="107">
        <f>Intermediate_Girls!$H$62</f>
        <v>56</v>
      </c>
      <c r="E709" s="107" t="str">
        <f ca="1">Intermediate_Girls!$I$62</f>
        <v>Beth Wilson</v>
      </c>
      <c r="K709" s="107" t="str">
        <f ca="1">Intermediate_Girls!$O$62</f>
        <v>Durham</v>
      </c>
      <c r="O709" s="123">
        <f>Intermediate_Girls!$S$62</f>
        <v>19.55</v>
      </c>
      <c r="P709" s="107">
        <f t="shared" si="13"/>
        <v>1</v>
      </c>
    </row>
    <row r="710" spans="3:16" x14ac:dyDescent="0.25">
      <c r="C710" s="1">
        <f>Intermediate_Girls!$G$63</f>
        <v>57</v>
      </c>
      <c r="D710" s="107">
        <f>Intermediate_Girls!$H$63</f>
        <v>4</v>
      </c>
      <c r="E710" s="107" t="str">
        <f ca="1">Intermediate_Girls!$I$63</f>
        <v xml:space="preserve">Sophie Brining </v>
      </c>
      <c r="K710" s="107" t="str">
        <f ca="1">Intermediate_Girls!$O$63</f>
        <v>Cleveland</v>
      </c>
      <c r="O710" s="123">
        <f>Intermediate_Girls!$S$63</f>
        <v>19.55</v>
      </c>
      <c r="P710" s="107">
        <f t="shared" si="13"/>
        <v>1</v>
      </c>
    </row>
    <row r="711" spans="3:16" x14ac:dyDescent="0.25">
      <c r="C711" s="1">
        <f>Intermediate_Girls!$G$64</f>
        <v>58</v>
      </c>
      <c r="D711" s="107">
        <f>Intermediate_Girls!$H$64</f>
        <v>73</v>
      </c>
      <c r="E711" s="107" t="str">
        <f ca="1">Intermediate_Girls!$I$64</f>
        <v>Ruby Nelson</v>
      </c>
      <c r="K711" s="107" t="str">
        <f ca="1">Intermediate_Girls!$O$64</f>
        <v>Northumberland</v>
      </c>
      <c r="O711" s="123">
        <f>Intermediate_Girls!$S$64</f>
        <v>19.559999999999999</v>
      </c>
      <c r="P711" s="107">
        <f t="shared" si="13"/>
        <v>1</v>
      </c>
    </row>
    <row r="712" spans="3:16" x14ac:dyDescent="0.25">
      <c r="C712" s="1">
        <f>Intermediate_Girls!$G$65</f>
        <v>59</v>
      </c>
      <c r="D712" s="107">
        <f>Intermediate_Girls!$H$65</f>
        <v>53</v>
      </c>
      <c r="E712" s="107" t="str">
        <f ca="1">Intermediate_Girls!$I$65</f>
        <v>Eve Whitley</v>
      </c>
      <c r="K712" s="107" t="str">
        <f ca="1">Intermediate_Girls!$O$65</f>
        <v>Durham</v>
      </c>
      <c r="O712" s="123">
        <f>Intermediate_Girls!$S$65</f>
        <v>20.11</v>
      </c>
      <c r="P712" s="107">
        <f t="shared" si="13"/>
        <v>1</v>
      </c>
    </row>
    <row r="713" spans="3:16" x14ac:dyDescent="0.25">
      <c r="C713" s="1">
        <f>Intermediate_Girls!$G$66</f>
        <v>60</v>
      </c>
      <c r="D713" s="107">
        <f>Intermediate_Girls!$H$66</f>
        <v>5</v>
      </c>
      <c r="E713" s="107" t="str">
        <f ca="1">Intermediate_Girls!$I$66</f>
        <v>Sophie Vickers</v>
      </c>
      <c r="K713" s="107" t="str">
        <f ca="1">Intermediate_Girls!$O$66</f>
        <v>Cleveland</v>
      </c>
      <c r="O713" s="123">
        <f>Intermediate_Girls!$S$66</f>
        <v>20.21</v>
      </c>
      <c r="P713" s="107">
        <f t="shared" si="13"/>
        <v>1</v>
      </c>
    </row>
    <row r="714" spans="3:16" x14ac:dyDescent="0.25">
      <c r="C714" s="1">
        <f>Intermediate_Girls!$G$67</f>
        <v>61</v>
      </c>
      <c r="D714" s="107">
        <f>Intermediate_Girls!$H$67</f>
        <v>89</v>
      </c>
      <c r="E714" s="107" t="str">
        <f ca="1">Intermediate_Girls!$I$67</f>
        <v>emma hart</v>
      </c>
      <c r="K714" s="107" t="str">
        <f ca="1">Intermediate_Girls!$O$67</f>
        <v>North Yorkshire</v>
      </c>
      <c r="O714" s="123">
        <f>Intermediate_Girls!$S$67</f>
        <v>20.28</v>
      </c>
      <c r="P714" s="107">
        <f t="shared" si="13"/>
        <v>1</v>
      </c>
    </row>
    <row r="715" spans="3:16" x14ac:dyDescent="0.25">
      <c r="C715" s="1">
        <f>Intermediate_Girls!$G$68</f>
        <v>62</v>
      </c>
      <c r="D715" s="107">
        <f>Intermediate_Girls!$H$68</f>
        <v>74</v>
      </c>
      <c r="E715" s="107" t="str">
        <f ca="1">Intermediate_Girls!$I$68</f>
        <v>Annabel Page</v>
      </c>
      <c r="K715" s="107" t="str">
        <f ca="1">Intermediate_Girls!$O$68</f>
        <v>Northumberland</v>
      </c>
      <c r="O715" s="123">
        <f>Intermediate_Girls!$S$68</f>
        <v>20.46</v>
      </c>
      <c r="P715" s="107">
        <f t="shared" si="13"/>
        <v>1</v>
      </c>
    </row>
    <row r="716" spans="3:16" x14ac:dyDescent="0.25">
      <c r="C716" s="1">
        <f>Intermediate_Girls!$G$69</f>
        <v>63</v>
      </c>
      <c r="D716" s="107">
        <f>Intermediate_Girls!$H$69</f>
        <v>71</v>
      </c>
      <c r="E716" s="107" t="str">
        <f ca="1">Intermediate_Girls!$I$69</f>
        <v>Amy Ellis</v>
      </c>
      <c r="K716" s="107" t="str">
        <f ca="1">Intermediate_Girls!$O$69</f>
        <v>Northumberland</v>
      </c>
      <c r="O716" s="123">
        <f>Intermediate_Girls!$S$69</f>
        <v>20.48</v>
      </c>
      <c r="P716" s="107">
        <f t="shared" si="13"/>
        <v>1</v>
      </c>
    </row>
    <row r="717" spans="3:16" x14ac:dyDescent="0.25">
      <c r="C717" s="1">
        <f>Intermediate_Girls!$G$70</f>
        <v>64</v>
      </c>
      <c r="D717" s="107">
        <f>Intermediate_Girls!$H$70</f>
        <v>9</v>
      </c>
      <c r="E717" s="107" t="str">
        <f ca="1">Intermediate_Girls!$I$70</f>
        <v>Lily Cordwell-Smith</v>
      </c>
      <c r="K717" s="107" t="str">
        <f ca="1">Intermediate_Girls!$O$70</f>
        <v>Cleveland</v>
      </c>
      <c r="O717" s="123">
        <f>Intermediate_Girls!$S$70</f>
        <v>21.11</v>
      </c>
      <c r="P717" s="107">
        <f t="shared" si="13"/>
        <v>1</v>
      </c>
    </row>
    <row r="718" spans="3:16" x14ac:dyDescent="0.25">
      <c r="C718" s="1">
        <f>Intermediate_Girls!$G$71</f>
        <v>65</v>
      </c>
      <c r="D718" s="107">
        <f>Intermediate_Girls!$H$71</f>
        <v>8</v>
      </c>
      <c r="E718" s="107" t="str">
        <f ca="1">Intermediate_Girls!$I$71</f>
        <v xml:space="preserve">Charlotte Wood </v>
      </c>
      <c r="K718" s="107" t="str">
        <f ca="1">Intermediate_Girls!$O$71</f>
        <v>Cleveland</v>
      </c>
      <c r="O718" s="123">
        <f>Intermediate_Girls!$S$71</f>
        <v>21.26</v>
      </c>
      <c r="P718" s="107">
        <f t="shared" si="13"/>
        <v>1</v>
      </c>
    </row>
    <row r="719" spans="3:16" x14ac:dyDescent="0.25">
      <c r="C719" s="1">
        <f>Intermediate_Girls!$G$72</f>
        <v>66</v>
      </c>
      <c r="D719" s="107">
        <f>Intermediate_Girls!$H$72</f>
        <v>6</v>
      </c>
      <c r="E719" s="107" t="str">
        <f ca="1">Intermediate_Girls!$I$72</f>
        <v>Anna Morris</v>
      </c>
      <c r="K719" s="107" t="str">
        <f ca="1">Intermediate_Girls!$O$72</f>
        <v>Cleveland</v>
      </c>
      <c r="O719" s="123">
        <f>Intermediate_Girls!$S$72</f>
        <v>21.38</v>
      </c>
      <c r="P719" s="107">
        <f t="shared" ref="P719:P753" si="14">IF(D719=0,"",1)</f>
        <v>1</v>
      </c>
    </row>
    <row r="720" spans="3:16" x14ac:dyDescent="0.25">
      <c r="C720" s="1">
        <f>Intermediate_Girls!$G$73</f>
        <v>67</v>
      </c>
      <c r="D720" s="107">
        <f>Intermediate_Girls!$H$73</f>
        <v>14</v>
      </c>
      <c r="E720" s="107" t="str">
        <f ca="1">Intermediate_Girls!$I$73</f>
        <v>Katie Higgins</v>
      </c>
      <c r="K720" s="107" t="str">
        <f ca="1">Intermediate_Girls!$O$73</f>
        <v>Cleveland</v>
      </c>
      <c r="O720" s="123">
        <f>Intermediate_Girls!$S$73</f>
        <v>22.02</v>
      </c>
      <c r="P720" s="107">
        <f t="shared" si="14"/>
        <v>1</v>
      </c>
    </row>
    <row r="721" spans="3:16" x14ac:dyDescent="0.25">
      <c r="C721" s="1">
        <f>Intermediate_Girls!$G$74</f>
        <v>68</v>
      </c>
      <c r="D721" s="107">
        <f>Intermediate_Girls!$H$74</f>
        <v>13</v>
      </c>
      <c r="E721" s="107" t="str">
        <f ca="1">Intermediate_Girls!$I$74</f>
        <v xml:space="preserve">Charlotte Rutter </v>
      </c>
      <c r="K721" s="107" t="str">
        <f ca="1">Intermediate_Girls!$O$74</f>
        <v>Cleveland</v>
      </c>
      <c r="O721" s="123">
        <f>Intermediate_Girls!$S$74</f>
        <v>22.06</v>
      </c>
      <c r="P721" s="107">
        <f t="shared" si="14"/>
        <v>1</v>
      </c>
    </row>
    <row r="722" spans="3:16" x14ac:dyDescent="0.25">
      <c r="C722" s="1">
        <f>Intermediate_Girls!$G$75</f>
        <v>69</v>
      </c>
      <c r="D722" s="107">
        <f>Intermediate_Girls!$H$75</f>
        <v>10</v>
      </c>
      <c r="E722" s="107" t="str">
        <f ca="1">Intermediate_Girls!$I$75</f>
        <v xml:space="preserve">Helena Keane </v>
      </c>
      <c r="K722" s="107" t="str">
        <f ca="1">Intermediate_Girls!$O$75</f>
        <v>Cleveland</v>
      </c>
      <c r="O722" s="123">
        <f>Intermediate_Girls!$S$75</f>
        <v>22.47</v>
      </c>
      <c r="P722" s="107">
        <f t="shared" si="14"/>
        <v>1</v>
      </c>
    </row>
    <row r="723" spans="3:16" x14ac:dyDescent="0.25">
      <c r="C723" s="1">
        <f>Intermediate_Girls!$G$76</f>
        <v>70</v>
      </c>
      <c r="D723" s="107">
        <f>Intermediate_Girls!$H$76</f>
        <v>0</v>
      </c>
      <c r="E723" s="107" t="str">
        <f ca="1">Intermediate_Girls!$I$76</f>
        <v/>
      </c>
      <c r="K723" s="107" t="str">
        <f ca="1">Intermediate_Girls!$O$76</f>
        <v/>
      </c>
      <c r="O723" s="123">
        <f>Intermediate_Girls!$S$76</f>
        <v>0</v>
      </c>
      <c r="P723" s="107" t="str">
        <f t="shared" si="14"/>
        <v/>
      </c>
    </row>
    <row r="724" spans="3:16" x14ac:dyDescent="0.25">
      <c r="C724" s="1">
        <f>Intermediate_Girls!$G$77</f>
        <v>71</v>
      </c>
      <c r="D724" s="107">
        <f>Intermediate_Girls!$H$77</f>
        <v>0</v>
      </c>
      <c r="E724" s="107" t="str">
        <f ca="1">Intermediate_Girls!$I$77</f>
        <v/>
      </c>
      <c r="K724" s="107" t="str">
        <f ca="1">Intermediate_Girls!$O$77</f>
        <v/>
      </c>
      <c r="O724" s="123">
        <f>Intermediate_Girls!$S$77</f>
        <v>0</v>
      </c>
      <c r="P724" s="107" t="str">
        <f t="shared" si="14"/>
        <v/>
      </c>
    </row>
    <row r="725" spans="3:16" x14ac:dyDescent="0.25">
      <c r="C725" s="1">
        <f>Intermediate_Girls!$G$78</f>
        <v>72</v>
      </c>
      <c r="D725" s="107">
        <f>Intermediate_Girls!$H$78</f>
        <v>0</v>
      </c>
      <c r="E725" s="107" t="str">
        <f ca="1">Intermediate_Girls!$I$78</f>
        <v/>
      </c>
      <c r="K725" s="107" t="str">
        <f ca="1">Intermediate_Girls!$O$78</f>
        <v/>
      </c>
      <c r="O725" s="123">
        <f>Intermediate_Girls!$S$78</f>
        <v>0</v>
      </c>
      <c r="P725" s="107" t="str">
        <f t="shared" si="14"/>
        <v/>
      </c>
    </row>
    <row r="726" spans="3:16" x14ac:dyDescent="0.25">
      <c r="C726" s="1">
        <f>Intermediate_Girls!$G$79</f>
        <v>73</v>
      </c>
      <c r="D726" s="107">
        <f>Intermediate_Girls!$H$79</f>
        <v>0</v>
      </c>
      <c r="E726" s="107" t="str">
        <f ca="1">Intermediate_Girls!$I$79</f>
        <v/>
      </c>
      <c r="K726" s="107" t="str">
        <f ca="1">Intermediate_Girls!$O$79</f>
        <v/>
      </c>
      <c r="O726" s="123">
        <f>Intermediate_Girls!$S$79</f>
        <v>0</v>
      </c>
      <c r="P726" s="107" t="str">
        <f t="shared" si="14"/>
        <v/>
      </c>
    </row>
    <row r="727" spans="3:16" x14ac:dyDescent="0.25">
      <c r="C727" s="1">
        <f>Intermediate_Girls!$G$80</f>
        <v>74</v>
      </c>
      <c r="D727" s="107">
        <f>Intermediate_Girls!$H$80</f>
        <v>0</v>
      </c>
      <c r="E727" s="107" t="str">
        <f ca="1">Intermediate_Girls!$I$80</f>
        <v/>
      </c>
      <c r="K727" s="107" t="str">
        <f ca="1">Intermediate_Girls!$O$80</f>
        <v/>
      </c>
      <c r="O727" s="123">
        <f>Intermediate_Girls!$S$80</f>
        <v>0</v>
      </c>
      <c r="P727" s="107" t="str">
        <f t="shared" si="14"/>
        <v/>
      </c>
    </row>
    <row r="728" spans="3:16" x14ac:dyDescent="0.25">
      <c r="C728" s="1">
        <f>Intermediate_Girls!$G$81</f>
        <v>75</v>
      </c>
      <c r="D728" s="107">
        <f>Intermediate_Girls!$H$81</f>
        <v>0</v>
      </c>
      <c r="E728" s="107" t="str">
        <f ca="1">Intermediate_Girls!$I$81</f>
        <v/>
      </c>
      <c r="K728" s="107" t="str">
        <f ca="1">Intermediate_Girls!$O$81</f>
        <v/>
      </c>
      <c r="O728" s="123">
        <f>Intermediate_Girls!$S$81</f>
        <v>0</v>
      </c>
      <c r="P728" s="107" t="str">
        <f t="shared" si="14"/>
        <v/>
      </c>
    </row>
    <row r="729" spans="3:16" x14ac:dyDescent="0.25">
      <c r="C729" s="1">
        <f>Intermediate_Girls!$G$82</f>
        <v>76</v>
      </c>
      <c r="D729" s="107">
        <f>Intermediate_Girls!$H$82</f>
        <v>0</v>
      </c>
      <c r="E729" s="107" t="str">
        <f ca="1">Intermediate_Girls!$I$82</f>
        <v/>
      </c>
      <c r="K729" s="107" t="str">
        <f ca="1">Intermediate_Girls!$O$82</f>
        <v/>
      </c>
      <c r="O729" s="123">
        <f>Intermediate_Girls!$S$82</f>
        <v>0</v>
      </c>
      <c r="P729" s="107" t="str">
        <f t="shared" si="14"/>
        <v/>
      </c>
    </row>
    <row r="730" spans="3:16" x14ac:dyDescent="0.25">
      <c r="C730" s="1">
        <f>Intermediate_Girls!$G$83</f>
        <v>77</v>
      </c>
      <c r="D730" s="107">
        <f>Intermediate_Girls!$H$83</f>
        <v>0</v>
      </c>
      <c r="E730" s="107" t="str">
        <f ca="1">Intermediate_Girls!$I$83</f>
        <v/>
      </c>
      <c r="K730" s="107" t="str">
        <f ca="1">Intermediate_Girls!$O$83</f>
        <v/>
      </c>
      <c r="O730" s="123">
        <f>Intermediate_Girls!$S$83</f>
        <v>0</v>
      </c>
      <c r="P730" s="107" t="str">
        <f t="shared" si="14"/>
        <v/>
      </c>
    </row>
    <row r="731" spans="3:16" x14ac:dyDescent="0.25">
      <c r="C731" s="1">
        <f>Intermediate_Girls!$G$84</f>
        <v>78</v>
      </c>
      <c r="D731" s="107">
        <f>Intermediate_Girls!$H$84</f>
        <v>0</v>
      </c>
      <c r="E731" s="107" t="str">
        <f ca="1">Intermediate_Girls!$I$84</f>
        <v/>
      </c>
      <c r="K731" s="107" t="str">
        <f ca="1">Intermediate_Girls!$O$84</f>
        <v/>
      </c>
      <c r="O731" s="123">
        <f>Intermediate_Girls!$S$84</f>
        <v>0</v>
      </c>
      <c r="P731" s="107" t="str">
        <f t="shared" si="14"/>
        <v/>
      </c>
    </row>
    <row r="732" spans="3:16" x14ac:dyDescent="0.25">
      <c r="C732" s="1">
        <f>Intermediate_Girls!$G$85</f>
        <v>79</v>
      </c>
      <c r="D732" s="107">
        <f>Intermediate_Girls!$H$85</f>
        <v>0</v>
      </c>
      <c r="E732" s="107" t="str">
        <f ca="1">Intermediate_Girls!$I$85</f>
        <v/>
      </c>
      <c r="K732" s="107" t="str">
        <f ca="1">Intermediate_Girls!$O$85</f>
        <v/>
      </c>
      <c r="O732" s="123">
        <f>Intermediate_Girls!$S$85</f>
        <v>0</v>
      </c>
      <c r="P732" s="107" t="str">
        <f t="shared" si="14"/>
        <v/>
      </c>
    </row>
    <row r="733" spans="3:16" x14ac:dyDescent="0.25">
      <c r="C733" s="1">
        <f>Intermediate_Girls!$G$86</f>
        <v>80</v>
      </c>
      <c r="D733" s="107">
        <f>Intermediate_Girls!$H$86</f>
        <v>0</v>
      </c>
      <c r="E733" s="107" t="str">
        <f ca="1">Intermediate_Girls!$I$86</f>
        <v/>
      </c>
      <c r="K733" s="107" t="str">
        <f ca="1">Intermediate_Girls!$O$86</f>
        <v/>
      </c>
      <c r="O733" s="123">
        <f>Intermediate_Girls!$S$86</f>
        <v>0</v>
      </c>
      <c r="P733" s="107" t="str">
        <f t="shared" si="14"/>
        <v/>
      </c>
    </row>
    <row r="734" spans="3:16" x14ac:dyDescent="0.25">
      <c r="C734" s="1">
        <f>Intermediate_Girls!$G$87</f>
        <v>81</v>
      </c>
      <c r="D734" s="107">
        <f>Intermediate_Girls!$H$87</f>
        <v>0</v>
      </c>
      <c r="E734" s="107" t="str">
        <f ca="1">Intermediate_Girls!$I$87</f>
        <v/>
      </c>
      <c r="K734" s="107" t="str">
        <f ca="1">Intermediate_Girls!$O$87</f>
        <v/>
      </c>
      <c r="O734" s="123">
        <f>Intermediate_Girls!$S$87</f>
        <v>0</v>
      </c>
      <c r="P734" s="107" t="str">
        <f t="shared" si="14"/>
        <v/>
      </c>
    </row>
    <row r="735" spans="3:16" x14ac:dyDescent="0.25">
      <c r="C735" s="1">
        <f>Intermediate_Girls!$G$88</f>
        <v>82</v>
      </c>
      <c r="D735" s="107">
        <f>Intermediate_Girls!$H$88</f>
        <v>0</v>
      </c>
      <c r="E735" s="107" t="str">
        <f ca="1">Intermediate_Girls!$I$88</f>
        <v/>
      </c>
      <c r="K735" s="107" t="str">
        <f ca="1">Intermediate_Girls!$O$88</f>
        <v/>
      </c>
      <c r="O735" s="123">
        <f>Intermediate_Girls!$S$88</f>
        <v>0</v>
      </c>
      <c r="P735" s="107" t="str">
        <f t="shared" si="14"/>
        <v/>
      </c>
    </row>
    <row r="736" spans="3:16" x14ac:dyDescent="0.25">
      <c r="C736" s="1">
        <f>Intermediate_Girls!$G$89</f>
        <v>83</v>
      </c>
      <c r="D736" s="107">
        <f>Intermediate_Girls!$H$89</f>
        <v>0</v>
      </c>
      <c r="E736" s="107" t="str">
        <f ca="1">Intermediate_Girls!$I$89</f>
        <v/>
      </c>
      <c r="K736" s="107" t="str">
        <f ca="1">Intermediate_Girls!$O$89</f>
        <v/>
      </c>
      <c r="O736" s="123">
        <f>Intermediate_Girls!$S$89</f>
        <v>0</v>
      </c>
      <c r="P736" s="107" t="str">
        <f t="shared" si="14"/>
        <v/>
      </c>
    </row>
    <row r="737" spans="3:16" x14ac:dyDescent="0.25">
      <c r="C737" s="1">
        <f>Intermediate_Girls!$G$90</f>
        <v>84</v>
      </c>
      <c r="D737" s="107">
        <f>Intermediate_Girls!$H$90</f>
        <v>0</v>
      </c>
      <c r="E737" s="107" t="str">
        <f ca="1">Intermediate_Girls!$I$90</f>
        <v/>
      </c>
      <c r="K737" s="107" t="str">
        <f ca="1">Intermediate_Girls!$O$90</f>
        <v/>
      </c>
      <c r="O737" s="123">
        <f>Intermediate_Girls!$S$90</f>
        <v>0</v>
      </c>
      <c r="P737" s="107" t="str">
        <f t="shared" si="14"/>
        <v/>
      </c>
    </row>
    <row r="738" spans="3:16" x14ac:dyDescent="0.25">
      <c r="C738" s="1">
        <f>Intermediate_Girls!$G$91</f>
        <v>85</v>
      </c>
      <c r="D738" s="107">
        <f>Intermediate_Girls!$H$91</f>
        <v>0</v>
      </c>
      <c r="E738" s="107" t="str">
        <f ca="1">Intermediate_Girls!$I$91</f>
        <v/>
      </c>
      <c r="K738" s="107" t="str">
        <f ca="1">Intermediate_Girls!$O$91</f>
        <v/>
      </c>
      <c r="O738" s="123">
        <f>Intermediate_Girls!$S$91</f>
        <v>0</v>
      </c>
      <c r="P738" s="107" t="str">
        <f t="shared" si="14"/>
        <v/>
      </c>
    </row>
    <row r="739" spans="3:16" x14ac:dyDescent="0.25">
      <c r="C739" s="1">
        <f>Intermediate_Girls!$G$92</f>
        <v>86</v>
      </c>
      <c r="D739" s="107">
        <f>Intermediate_Girls!$H$92</f>
        <v>0</v>
      </c>
      <c r="E739" s="107" t="str">
        <f ca="1">Intermediate_Girls!$I$92</f>
        <v/>
      </c>
      <c r="K739" s="107" t="str">
        <f ca="1">Intermediate_Girls!$O$92</f>
        <v/>
      </c>
      <c r="O739" s="123">
        <f>Intermediate_Girls!$S$92</f>
        <v>0</v>
      </c>
      <c r="P739" s="107" t="str">
        <f t="shared" si="14"/>
        <v/>
      </c>
    </row>
    <row r="740" spans="3:16" x14ac:dyDescent="0.25">
      <c r="C740" s="1">
        <f>Intermediate_Girls!$G$93</f>
        <v>87</v>
      </c>
      <c r="D740" s="107">
        <f>Intermediate_Girls!$H$93</f>
        <v>0</v>
      </c>
      <c r="E740" s="107" t="str">
        <f ca="1">Intermediate_Girls!$I$93</f>
        <v/>
      </c>
      <c r="K740" s="107" t="str">
        <f ca="1">Intermediate_Girls!$O$93</f>
        <v/>
      </c>
      <c r="O740" s="123">
        <f>Intermediate_Girls!$S$93</f>
        <v>0</v>
      </c>
      <c r="P740" s="107" t="str">
        <f t="shared" si="14"/>
        <v/>
      </c>
    </row>
    <row r="741" spans="3:16" x14ac:dyDescent="0.25">
      <c r="C741" s="1">
        <f>Intermediate_Girls!$G$94</f>
        <v>88</v>
      </c>
      <c r="D741" s="107">
        <f>Intermediate_Girls!$H$94</f>
        <v>0</v>
      </c>
      <c r="E741" s="107" t="str">
        <f ca="1">Intermediate_Girls!$I$94</f>
        <v/>
      </c>
      <c r="K741" s="107" t="str">
        <f ca="1">Intermediate_Girls!$O$94</f>
        <v/>
      </c>
      <c r="O741" s="123">
        <f>Intermediate_Girls!$S$94</f>
        <v>0</v>
      </c>
      <c r="P741" s="107" t="str">
        <f t="shared" si="14"/>
        <v/>
      </c>
    </row>
    <row r="742" spans="3:16" x14ac:dyDescent="0.25">
      <c r="C742" s="1">
        <f>Intermediate_Girls!$G$95</f>
        <v>89</v>
      </c>
      <c r="D742" s="107">
        <f>Intermediate_Girls!$H$95</f>
        <v>0</v>
      </c>
      <c r="E742" s="107" t="str">
        <f ca="1">Intermediate_Girls!$I$95</f>
        <v/>
      </c>
      <c r="K742" s="107" t="str">
        <f ca="1">Intermediate_Girls!$O$95</f>
        <v/>
      </c>
      <c r="O742" s="123">
        <f>Intermediate_Girls!$S$95</f>
        <v>0</v>
      </c>
      <c r="P742" s="107" t="str">
        <f t="shared" si="14"/>
        <v/>
      </c>
    </row>
    <row r="743" spans="3:16" x14ac:dyDescent="0.25">
      <c r="C743" s="1">
        <f>Intermediate_Girls!$G$96</f>
        <v>90</v>
      </c>
      <c r="D743" s="107">
        <f>Intermediate_Girls!$H$96</f>
        <v>0</v>
      </c>
      <c r="E743" s="107" t="str">
        <f ca="1">Intermediate_Girls!$I$96</f>
        <v/>
      </c>
      <c r="K743" s="107" t="str">
        <f ca="1">Intermediate_Girls!$O$96</f>
        <v/>
      </c>
      <c r="O743" s="123">
        <f>Intermediate_Girls!$S$96</f>
        <v>0</v>
      </c>
      <c r="P743" s="107" t="str">
        <f t="shared" si="14"/>
        <v/>
      </c>
    </row>
    <row r="744" spans="3:16" x14ac:dyDescent="0.25">
      <c r="C744" s="1">
        <f>Intermediate_Girls!$G$97</f>
        <v>91</v>
      </c>
      <c r="D744" s="107">
        <f>Intermediate_Girls!$H$97</f>
        <v>0</v>
      </c>
      <c r="E744" s="107" t="str">
        <f ca="1">Intermediate_Girls!$I$97</f>
        <v/>
      </c>
      <c r="K744" s="107" t="str">
        <f ca="1">Intermediate_Girls!$O$97</f>
        <v/>
      </c>
      <c r="O744" s="123">
        <f>Intermediate_Girls!$S$97</f>
        <v>0</v>
      </c>
      <c r="P744" s="107" t="str">
        <f t="shared" si="14"/>
        <v/>
      </c>
    </row>
    <row r="745" spans="3:16" x14ac:dyDescent="0.25">
      <c r="C745" s="1">
        <f>Intermediate_Girls!$G$98</f>
        <v>92</v>
      </c>
      <c r="D745" s="107">
        <f>Intermediate_Girls!$H$98</f>
        <v>0</v>
      </c>
      <c r="E745" s="107" t="str">
        <f ca="1">Intermediate_Girls!$I$98</f>
        <v/>
      </c>
      <c r="K745" s="107" t="str">
        <f ca="1">Intermediate_Girls!$O$98</f>
        <v/>
      </c>
      <c r="O745" s="123">
        <f>Intermediate_Girls!$S$98</f>
        <v>0</v>
      </c>
      <c r="P745" s="107" t="str">
        <f t="shared" si="14"/>
        <v/>
      </c>
    </row>
    <row r="746" spans="3:16" x14ac:dyDescent="0.25">
      <c r="C746" s="1">
        <f>Intermediate_Girls!$G$99</f>
        <v>93</v>
      </c>
      <c r="D746" s="107">
        <f>Intermediate_Girls!$H$99</f>
        <v>0</v>
      </c>
      <c r="E746" s="107" t="str">
        <f ca="1">Intermediate_Girls!$I$99</f>
        <v/>
      </c>
      <c r="K746" s="107" t="str">
        <f ca="1">Intermediate_Girls!$O$99</f>
        <v/>
      </c>
      <c r="O746" s="123">
        <f>Intermediate_Girls!$S$99</f>
        <v>0</v>
      </c>
      <c r="P746" s="107" t="str">
        <f t="shared" si="14"/>
        <v/>
      </c>
    </row>
    <row r="747" spans="3:16" x14ac:dyDescent="0.25">
      <c r="C747" s="1">
        <f>Intermediate_Girls!$G$100</f>
        <v>94</v>
      </c>
      <c r="D747" s="107">
        <f>Intermediate_Girls!$H$100</f>
        <v>0</v>
      </c>
      <c r="E747" s="107" t="str">
        <f ca="1">Intermediate_Girls!$I$100</f>
        <v/>
      </c>
      <c r="K747" s="107" t="str">
        <f ca="1">Intermediate_Girls!$O$100</f>
        <v/>
      </c>
      <c r="O747" s="123">
        <f>Intermediate_Girls!$S$100</f>
        <v>0</v>
      </c>
      <c r="P747" s="107" t="str">
        <f t="shared" si="14"/>
        <v/>
      </c>
    </row>
    <row r="748" spans="3:16" x14ac:dyDescent="0.25">
      <c r="C748" s="1">
        <f>Intermediate_Girls!$G$101</f>
        <v>95</v>
      </c>
      <c r="D748" s="107">
        <f>Intermediate_Girls!$H$101</f>
        <v>0</v>
      </c>
      <c r="E748" s="107" t="str">
        <f ca="1">Intermediate_Girls!$I$101</f>
        <v/>
      </c>
      <c r="K748" s="107" t="str">
        <f ca="1">Intermediate_Girls!$O$101</f>
        <v/>
      </c>
      <c r="O748" s="123">
        <f>Intermediate_Girls!$S$101</f>
        <v>0</v>
      </c>
      <c r="P748" s="107" t="str">
        <f t="shared" si="14"/>
        <v/>
      </c>
    </row>
    <row r="749" spans="3:16" x14ac:dyDescent="0.25">
      <c r="C749" s="1">
        <f>Intermediate_Girls!$G$102</f>
        <v>96</v>
      </c>
      <c r="D749" s="107">
        <f>Intermediate_Girls!$H$102</f>
        <v>0</v>
      </c>
      <c r="E749" s="107" t="str">
        <f ca="1">Intermediate_Girls!$I$102</f>
        <v/>
      </c>
      <c r="K749" s="107" t="str">
        <f ca="1">Intermediate_Girls!$O$102</f>
        <v/>
      </c>
      <c r="O749" s="123">
        <f>Intermediate_Girls!$S$102</f>
        <v>0</v>
      </c>
      <c r="P749" s="107" t="str">
        <f t="shared" si="14"/>
        <v/>
      </c>
    </row>
    <row r="750" spans="3:16" x14ac:dyDescent="0.25">
      <c r="C750" s="1">
        <f>Intermediate_Girls!$G$103</f>
        <v>97</v>
      </c>
      <c r="D750" s="107">
        <f>Intermediate_Girls!$H$103</f>
        <v>0</v>
      </c>
      <c r="E750" s="107" t="str">
        <f ca="1">Intermediate_Girls!$I$103</f>
        <v/>
      </c>
      <c r="K750" s="107" t="str">
        <f ca="1">Intermediate_Girls!$O$103</f>
        <v/>
      </c>
      <c r="O750" s="123">
        <f>Intermediate_Girls!$S$103</f>
        <v>0</v>
      </c>
      <c r="P750" s="107" t="str">
        <f t="shared" si="14"/>
        <v/>
      </c>
    </row>
    <row r="751" spans="3:16" x14ac:dyDescent="0.25">
      <c r="C751" s="1">
        <f>Intermediate_Girls!$G$104</f>
        <v>98</v>
      </c>
      <c r="D751" s="107">
        <f>Intermediate_Girls!$H$104</f>
        <v>0</v>
      </c>
      <c r="E751" s="107" t="str">
        <f ca="1">Intermediate_Girls!$I$104</f>
        <v/>
      </c>
      <c r="K751" s="107" t="str">
        <f ca="1">Intermediate_Girls!$O$104</f>
        <v/>
      </c>
      <c r="O751" s="123">
        <f>Intermediate_Girls!$S$104</f>
        <v>0</v>
      </c>
      <c r="P751" s="107" t="str">
        <f t="shared" si="14"/>
        <v/>
      </c>
    </row>
    <row r="752" spans="3:16" x14ac:dyDescent="0.25">
      <c r="C752" s="1">
        <f>Intermediate_Girls!$G$105</f>
        <v>99</v>
      </c>
      <c r="D752" s="107">
        <f>Intermediate_Girls!$H$105</f>
        <v>0</v>
      </c>
      <c r="E752" s="107" t="str">
        <f ca="1">Intermediate_Girls!$I$105</f>
        <v/>
      </c>
      <c r="K752" s="107" t="str">
        <f ca="1">Intermediate_Girls!$O$105</f>
        <v/>
      </c>
      <c r="O752" s="123">
        <f>Intermediate_Girls!$S$105</f>
        <v>0</v>
      </c>
      <c r="P752" s="107" t="str">
        <f t="shared" si="14"/>
        <v/>
      </c>
    </row>
    <row r="753" spans="1:27" x14ac:dyDescent="0.25">
      <c r="C753" s="1">
        <f>Intermediate_Girls!$G$106</f>
        <v>100</v>
      </c>
      <c r="D753" s="107">
        <f>Intermediate_Girls!$H$106</f>
        <v>0</v>
      </c>
      <c r="E753" s="107" t="str">
        <f ca="1">Intermediate_Girls!$I$106</f>
        <v/>
      </c>
      <c r="K753" s="107" t="str">
        <f ca="1">Intermediate_Girls!$O$106</f>
        <v/>
      </c>
      <c r="O753" s="123">
        <f>Intermediate_Girls!$S$106</f>
        <v>0</v>
      </c>
      <c r="P753" s="107" t="str">
        <f t="shared" si="14"/>
        <v/>
      </c>
    </row>
    <row r="754" spans="1:27" x14ac:dyDescent="0.25">
      <c r="A754" s="4"/>
      <c r="B754" s="4"/>
      <c r="C754" s="131" t="str">
        <f ca="1">CONCATENATE($C652," ","Individual Medal Winners")</f>
        <v>Intermediate Girls Individual Medal Winners</v>
      </c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07">
        <f>IF(D756="","",1)</f>
        <v>1</v>
      </c>
    </row>
    <row r="755" spans="1:27" x14ac:dyDescent="0.25">
      <c r="C755" s="106" t="s">
        <v>0</v>
      </c>
      <c r="D755" s="106" t="s">
        <v>1</v>
      </c>
      <c r="E755" s="106" t="s">
        <v>2</v>
      </c>
      <c r="F755" s="106"/>
      <c r="G755" s="106"/>
      <c r="H755" s="106"/>
      <c r="I755" s="106"/>
      <c r="J755" s="106"/>
      <c r="K755" s="106" t="s">
        <v>82</v>
      </c>
      <c r="L755" s="106"/>
      <c r="M755" s="106"/>
      <c r="N755" s="106"/>
      <c r="O755" s="1" t="s">
        <v>3</v>
      </c>
      <c r="P755" s="107">
        <f>IF(D756="","",1)</f>
        <v>1</v>
      </c>
    </row>
    <row r="756" spans="1:27" x14ac:dyDescent="0.25">
      <c r="C756" s="1">
        <v>1</v>
      </c>
      <c r="D756" s="107">
        <f>Intermediate_Girls!$H$109</f>
        <v>91</v>
      </c>
      <c r="E756" s="107" t="str">
        <f ca="1">Intermediate_Girls!$I$109</f>
        <v>Lilli Carr</v>
      </c>
      <c r="K756" s="107" t="str">
        <f ca="1">Intermediate_Girls!$O$109</f>
        <v>North Yorkshire</v>
      </c>
      <c r="O756" s="123">
        <f>Intermediate_Girls!$S$109</f>
        <v>16.21</v>
      </c>
      <c r="P756" s="107">
        <f>IF(D756="","",1)</f>
        <v>1</v>
      </c>
    </row>
    <row r="757" spans="1:27" x14ac:dyDescent="0.25">
      <c r="C757" s="1">
        <v>2</v>
      </c>
      <c r="D757" s="107">
        <f>Intermediate_Girls!$H$110</f>
        <v>76</v>
      </c>
      <c r="E757" s="107" t="str">
        <f ca="1">Intermediate_Girls!$I$110</f>
        <v>Holly Peck</v>
      </c>
      <c r="K757" s="107" t="str">
        <f ca="1">Intermediate_Girls!$O$110</f>
        <v>Northumberland</v>
      </c>
      <c r="O757" s="123">
        <f>Intermediate_Girls!$S$110</f>
        <v>16.27</v>
      </c>
      <c r="P757" s="107">
        <f>IF(D757="","",1)</f>
        <v>1</v>
      </c>
    </row>
    <row r="758" spans="1:27" x14ac:dyDescent="0.25">
      <c r="C758" s="1">
        <v>3</v>
      </c>
      <c r="D758" s="107">
        <f>Intermediate_Girls!$H$111</f>
        <v>42</v>
      </c>
      <c r="E758" s="107" t="str">
        <f ca="1">Intermediate_Girls!$I$111</f>
        <v>Emily Chong</v>
      </c>
      <c r="K758" s="107" t="str">
        <f ca="1">Intermediate_Girls!$O$111</f>
        <v>Durham</v>
      </c>
      <c r="O758" s="123">
        <f>Intermediate_Girls!$S$111</f>
        <v>16.329999999999998</v>
      </c>
      <c r="P758" s="107">
        <f>IF(D758="","",1)</f>
        <v>1</v>
      </c>
    </row>
    <row r="760" spans="1:27" x14ac:dyDescent="0.25">
      <c r="C760" s="131" t="str">
        <f ca="1">CONCATENATE($C652," ","Team Results")</f>
        <v>Intermediate Girls Team Results</v>
      </c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07">
        <f ca="1">IF(D762="","",1)</f>
        <v>1</v>
      </c>
    </row>
    <row r="761" spans="1:27" x14ac:dyDescent="0.25">
      <c r="C761" s="106"/>
      <c r="D761" s="106" t="s">
        <v>13</v>
      </c>
      <c r="E761" s="106"/>
      <c r="F761" s="106"/>
      <c r="G761" s="5"/>
      <c r="H761" s="5"/>
      <c r="I761" s="106" t="s">
        <v>14</v>
      </c>
      <c r="J761" s="106" t="s">
        <v>15</v>
      </c>
      <c r="K761" s="106" t="s">
        <v>16</v>
      </c>
      <c r="L761" s="106" t="s">
        <v>17</v>
      </c>
      <c r="M761" s="106" t="s">
        <v>18</v>
      </c>
      <c r="N761" s="106" t="s">
        <v>19</v>
      </c>
      <c r="O761" s="106" t="s">
        <v>20</v>
      </c>
      <c r="P761" s="107">
        <f ca="1">IF(D762="","",1)</f>
        <v>1</v>
      </c>
    </row>
    <row r="762" spans="1:27" x14ac:dyDescent="0.25">
      <c r="C762" s="1">
        <v>1</v>
      </c>
      <c r="D762" s="107" t="str">
        <f ca="1">Intermediate_Girls!$H$115</f>
        <v>Durham</v>
      </c>
      <c r="I762" s="107">
        <f ca="1">Intermediate_Girls!$M$115</f>
        <v>3</v>
      </c>
      <c r="J762" s="107">
        <f ca="1">Intermediate_Girls!$N$115</f>
        <v>6</v>
      </c>
      <c r="K762" s="107">
        <f ca="1">Intermediate_Girls!$O$115</f>
        <v>8</v>
      </c>
      <c r="L762" s="107">
        <f ca="1">Intermediate_Girls!$P$115</f>
        <v>11</v>
      </c>
      <c r="M762" s="107">
        <f ca="1">Intermediate_Girls!$Q$115</f>
        <v>13</v>
      </c>
      <c r="N762" s="107">
        <f ca="1">Intermediate_Girls!$R$115</f>
        <v>15</v>
      </c>
      <c r="O762" s="107">
        <f ca="1">Intermediate_Girls!$S$115</f>
        <v>56</v>
      </c>
      <c r="P762" s="107">
        <f ca="1">IF(D762="","",1)</f>
        <v>1</v>
      </c>
    </row>
    <row r="763" spans="1:27" x14ac:dyDescent="0.25">
      <c r="C763" s="1">
        <v>2</v>
      </c>
      <c r="D763" s="107" t="str">
        <f ca="1">Intermediate_Girls!$H$116</f>
        <v>North Yorkshire</v>
      </c>
      <c r="I763" s="107">
        <f ca="1">Intermediate_Girls!$M$116</f>
        <v>1</v>
      </c>
      <c r="J763" s="107">
        <f ca="1">Intermediate_Girls!$N$116</f>
        <v>4</v>
      </c>
      <c r="K763" s="107">
        <f ca="1">Intermediate_Girls!$O$116</f>
        <v>9</v>
      </c>
      <c r="L763" s="107">
        <f ca="1">Intermediate_Girls!$P$116</f>
        <v>12</v>
      </c>
      <c r="M763" s="107">
        <f ca="1">Intermediate_Girls!$Q$116</f>
        <v>21</v>
      </c>
      <c r="N763" s="107">
        <f ca="1">Intermediate_Girls!$R$116</f>
        <v>22</v>
      </c>
      <c r="O763" s="107">
        <f ca="1">Intermediate_Girls!$S$116</f>
        <v>69</v>
      </c>
      <c r="P763" s="107">
        <f ca="1">IF(D763="","",1)</f>
        <v>1</v>
      </c>
    </row>
    <row r="764" spans="1:27" x14ac:dyDescent="0.25">
      <c r="C764" s="1">
        <v>3</v>
      </c>
      <c r="D764" s="107" t="str">
        <f ca="1">Intermediate_Girls!$H$117</f>
        <v>Northumberland</v>
      </c>
      <c r="I764" s="107">
        <f ca="1">Intermediate_Girls!$M$117</f>
        <v>2</v>
      </c>
      <c r="J764" s="107">
        <f ca="1">Intermediate_Girls!$N$117</f>
        <v>5</v>
      </c>
      <c r="K764" s="107">
        <f ca="1">Intermediate_Girls!$O$117</f>
        <v>16</v>
      </c>
      <c r="L764" s="107">
        <f ca="1">Intermediate_Girls!$P$117</f>
        <v>17</v>
      </c>
      <c r="M764" s="107">
        <f ca="1">Intermediate_Girls!$Q$117</f>
        <v>20</v>
      </c>
      <c r="N764" s="107">
        <f ca="1">Intermediate_Girls!$R$117</f>
        <v>28</v>
      </c>
      <c r="O764" s="107">
        <f ca="1">Intermediate_Girls!$S$117</f>
        <v>88</v>
      </c>
      <c r="P764" s="107">
        <f ca="1">IF(D764="","",1)</f>
        <v>1</v>
      </c>
    </row>
    <row r="765" spans="1:27" x14ac:dyDescent="0.25">
      <c r="C765" s="1">
        <v>4</v>
      </c>
      <c r="D765" s="107" t="str">
        <f ca="1">Intermediate_Girls!$H$118</f>
        <v>Cumbria</v>
      </c>
      <c r="I765" s="107">
        <f ca="1">Intermediate_Girls!$M$118</f>
        <v>7</v>
      </c>
      <c r="J765" s="107">
        <f ca="1">Intermediate_Girls!$N$118</f>
        <v>10</v>
      </c>
      <c r="K765" s="107">
        <f ca="1">Intermediate_Girls!$O$118</f>
        <v>14</v>
      </c>
      <c r="L765" s="107">
        <f ca="1">Intermediate_Girls!$P$118</f>
        <v>18</v>
      </c>
      <c r="M765" s="107">
        <f ca="1">Intermediate_Girls!$Q$118</f>
        <v>19</v>
      </c>
      <c r="N765" s="107">
        <f ca="1">Intermediate_Girls!$R$118</f>
        <v>26</v>
      </c>
      <c r="O765" s="107">
        <f ca="1">Intermediate_Girls!$S$118</f>
        <v>94</v>
      </c>
      <c r="P765" s="107">
        <f ca="1">IF(D765="","",1)</f>
        <v>1</v>
      </c>
    </row>
    <row r="766" spans="1:27" x14ac:dyDescent="0.25">
      <c r="C766" s="1">
        <v>5</v>
      </c>
      <c r="D766" s="107" t="str">
        <f ca="1">Intermediate_Girls!$H$119</f>
        <v>Cleveland</v>
      </c>
      <c r="I766" s="107">
        <f ca="1">Intermediate_Girls!$M$119</f>
        <v>27</v>
      </c>
      <c r="J766" s="107">
        <f ca="1">Intermediate_Girls!$N$119</f>
        <v>49</v>
      </c>
      <c r="K766" s="107">
        <f ca="1">Intermediate_Girls!$O$119</f>
        <v>55</v>
      </c>
      <c r="L766" s="107">
        <f ca="1">Intermediate_Girls!$P$119</f>
        <v>57</v>
      </c>
      <c r="M766" s="107">
        <f ca="1">Intermediate_Girls!$Q$119</f>
        <v>60</v>
      </c>
      <c r="N766" s="107">
        <f ca="1">Intermediate_Girls!$R$119</f>
        <v>64</v>
      </c>
      <c r="O766" s="107">
        <f ca="1">Intermediate_Girls!$S$119</f>
        <v>312</v>
      </c>
      <c r="P766" s="107">
        <f ca="1">IF(D766="","",1)</f>
        <v>1</v>
      </c>
    </row>
    <row r="767" spans="1:27" ht="20.100000000000001" customHeight="1" x14ac:dyDescent="0.25">
      <c r="P767" s="107">
        <f ca="1">IF(D762="","",1)</f>
        <v>1</v>
      </c>
    </row>
    <row r="768" spans="1:27" ht="17.100000000000001" customHeight="1" x14ac:dyDescent="0.25">
      <c r="C768" s="130" t="str">
        <f>Home!$B$1</f>
        <v>Northern Schools' Inter-County Cross Country Championships</v>
      </c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07">
        <f>IF(D774=0,"",1)</f>
        <v>1</v>
      </c>
      <c r="T768" s="122"/>
      <c r="W768" s="128"/>
      <c r="X768" s="128"/>
      <c r="Y768" s="128"/>
      <c r="Z768" s="128"/>
      <c r="AA768" s="107" t="str">
        <f>CONCATENATE(U768," ",V768)</f>
        <v xml:space="preserve"> </v>
      </c>
    </row>
    <row r="769" spans="3:26" ht="17.100000000000001" customHeight="1" x14ac:dyDescent="0.25">
      <c r="C769" s="130" t="str">
        <f>Home!$B$2</f>
        <v>Temple Park, South Shields</v>
      </c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07">
        <f>IF(D774=0,"",1)</f>
        <v>1</v>
      </c>
      <c r="W769" s="128"/>
      <c r="X769" s="128"/>
      <c r="Y769" s="128"/>
      <c r="Z769" s="128"/>
    </row>
    <row r="770" spans="3:26" ht="17.100000000000001" customHeight="1" x14ac:dyDescent="0.25">
      <c r="C770" s="131" t="str">
        <f>Home!$G$3</f>
        <v>Saturday 2nd February 2019</v>
      </c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07">
        <f>IF(D774=0,"",1)</f>
        <v>1</v>
      </c>
    </row>
    <row r="771" spans="3:26" ht="40.5" customHeight="1" x14ac:dyDescent="0.25"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7">
        <f>IF(D774=0,"",1)</f>
        <v>1</v>
      </c>
    </row>
    <row r="772" spans="3:26" x14ac:dyDescent="0.25">
      <c r="C772" s="1" t="str">
        <f ca="1">Senior_Boys!$G$5</f>
        <v>Senior Boys</v>
      </c>
      <c r="P772" s="107">
        <f>IF(D774=0,"",1)</f>
        <v>1</v>
      </c>
    </row>
    <row r="773" spans="3:26" x14ac:dyDescent="0.25">
      <c r="C773" s="106" t="s">
        <v>0</v>
      </c>
      <c r="D773" s="106" t="s">
        <v>1</v>
      </c>
      <c r="E773" s="106" t="s">
        <v>2</v>
      </c>
      <c r="F773" s="106"/>
      <c r="G773" s="106"/>
      <c r="H773" s="106"/>
      <c r="I773" s="106"/>
      <c r="J773" s="106"/>
      <c r="K773" s="106" t="s">
        <v>82</v>
      </c>
      <c r="L773" s="106"/>
      <c r="M773" s="106"/>
      <c r="N773" s="106"/>
      <c r="O773" s="1" t="s">
        <v>3</v>
      </c>
      <c r="P773" s="107">
        <f>IF(D774=0,"",1)</f>
        <v>1</v>
      </c>
    </row>
    <row r="774" spans="3:26" x14ac:dyDescent="0.25">
      <c r="C774" s="1">
        <f>Senior_Boys!$G$7</f>
        <v>1</v>
      </c>
      <c r="D774" s="107">
        <f>Senior_Boys!$H$7</f>
        <v>63</v>
      </c>
      <c r="E774" s="107" t="str">
        <f ca="1">Senior_Boys!$I$7</f>
        <v>Ross Charlton</v>
      </c>
      <c r="K774" s="107" t="str">
        <f ca="1">Senior_Boys!$O$7</f>
        <v>Northumberland</v>
      </c>
      <c r="O774" s="123">
        <f>Senior_Boys!$S$7</f>
        <v>22.46</v>
      </c>
      <c r="P774" s="107">
        <f>IF(D774=0,"",1)</f>
        <v>1</v>
      </c>
    </row>
    <row r="775" spans="3:26" x14ac:dyDescent="0.25">
      <c r="C775" s="1">
        <f>Senior_Boys!$G$8</f>
        <v>2</v>
      </c>
      <c r="D775" s="107">
        <f>Senior_Boys!$H$8</f>
        <v>9</v>
      </c>
      <c r="E775" s="107" t="str">
        <f ca="1">Senior_Boys!$I$8</f>
        <v>Jake Creasey</v>
      </c>
      <c r="K775" s="107" t="str">
        <f ca="1">Senior_Boys!$O$8</f>
        <v>Cleveland</v>
      </c>
      <c r="O775" s="123">
        <f>Senior_Boys!$S$8</f>
        <v>22.53</v>
      </c>
      <c r="P775" s="107">
        <f t="shared" ref="P775:P838" si="15">IF(D775=0,"",1)</f>
        <v>1</v>
      </c>
    </row>
    <row r="776" spans="3:26" x14ac:dyDescent="0.25">
      <c r="C776" s="1">
        <f>Senior_Boys!$G$9</f>
        <v>3</v>
      </c>
      <c r="D776" s="107">
        <f>Senior_Boys!$H$9</f>
        <v>65</v>
      </c>
      <c r="E776" s="107" t="str">
        <f ca="1">Senior_Boys!$I$9</f>
        <v>Josh Fiddaman</v>
      </c>
      <c r="K776" s="107" t="str">
        <f ca="1">Senior_Boys!$O$9</f>
        <v>Northumberland</v>
      </c>
      <c r="O776" s="123">
        <f>Senior_Boys!$S$9</f>
        <v>23</v>
      </c>
      <c r="P776" s="107">
        <f t="shared" si="15"/>
        <v>1</v>
      </c>
    </row>
    <row r="777" spans="3:26" x14ac:dyDescent="0.25">
      <c r="C777" s="1">
        <f>Senior_Boys!$G$10</f>
        <v>4</v>
      </c>
      <c r="D777" s="107">
        <f>Senior_Boys!$H$10</f>
        <v>21</v>
      </c>
      <c r="E777" s="107" t="str">
        <f ca="1">Senior_Boys!$I$10</f>
        <v>Oliver Dustin</v>
      </c>
      <c r="K777" s="107" t="str">
        <f ca="1">Senior_Boys!$O$10</f>
        <v>Cumbria</v>
      </c>
      <c r="O777" s="123">
        <f>Senior_Boys!$S$10</f>
        <v>23.03</v>
      </c>
      <c r="P777" s="107">
        <f t="shared" si="15"/>
        <v>1</v>
      </c>
    </row>
    <row r="778" spans="3:26" x14ac:dyDescent="0.25">
      <c r="C778" s="1">
        <f>Senior_Boys!$G$11</f>
        <v>5</v>
      </c>
      <c r="D778" s="107">
        <f>Senior_Boys!$H$11</f>
        <v>22</v>
      </c>
      <c r="E778" s="107" t="str">
        <f ca="1">Senior_Boys!$I$11</f>
        <v>Harry Greenbank</v>
      </c>
      <c r="K778" s="107" t="str">
        <f ca="1">Senior_Boys!$O$11</f>
        <v>Cumbria</v>
      </c>
      <c r="O778" s="123">
        <f>Senior_Boys!$S$11</f>
        <v>23.07</v>
      </c>
      <c r="P778" s="107">
        <f t="shared" si="15"/>
        <v>1</v>
      </c>
    </row>
    <row r="779" spans="3:26" x14ac:dyDescent="0.25">
      <c r="C779" s="1">
        <f>Senior_Boys!$G$12</f>
        <v>6</v>
      </c>
      <c r="D779" s="107">
        <f>Senior_Boys!$H$12</f>
        <v>61</v>
      </c>
      <c r="E779" s="107" t="str">
        <f ca="1">Senior_Boys!$I$12</f>
        <v>Patrick Donald</v>
      </c>
      <c r="K779" s="107" t="str">
        <f ca="1">Senior_Boys!$O$12</f>
        <v>Northumberland</v>
      </c>
      <c r="O779" s="123">
        <f>Senior_Boys!$S$12</f>
        <v>23.08</v>
      </c>
      <c r="P779" s="107">
        <f t="shared" si="15"/>
        <v>1</v>
      </c>
    </row>
    <row r="780" spans="3:26" x14ac:dyDescent="0.25">
      <c r="C780" s="1">
        <f>Senior_Boys!$G$13</f>
        <v>7</v>
      </c>
      <c r="D780" s="107">
        <f>Senior_Boys!$H$13</f>
        <v>23</v>
      </c>
      <c r="E780" s="107" t="str">
        <f ca="1">Senior_Boys!$I$13</f>
        <v>Josh Liddle</v>
      </c>
      <c r="K780" s="107" t="str">
        <f ca="1">Senior_Boys!$O$13</f>
        <v>Cumbria</v>
      </c>
      <c r="O780" s="123">
        <f>Senior_Boys!$S$13</f>
        <v>23.1</v>
      </c>
      <c r="P780" s="107">
        <f t="shared" si="15"/>
        <v>1</v>
      </c>
    </row>
    <row r="781" spans="3:26" x14ac:dyDescent="0.25">
      <c r="C781" s="1">
        <f>Senior_Boys!$G$14</f>
        <v>8</v>
      </c>
      <c r="D781" s="107">
        <f>Senior_Boys!$H$14</f>
        <v>24</v>
      </c>
      <c r="E781" s="107" t="str">
        <f ca="1">Senior_Boys!$I$14</f>
        <v>Reuben Copley</v>
      </c>
      <c r="K781" s="107" t="str">
        <f ca="1">Senior_Boys!$O$14</f>
        <v>Cumbria</v>
      </c>
      <c r="O781" s="123">
        <f>Senior_Boys!$S$14</f>
        <v>23.15</v>
      </c>
      <c r="P781" s="107">
        <f t="shared" si="15"/>
        <v>1</v>
      </c>
    </row>
    <row r="782" spans="3:26" x14ac:dyDescent="0.25">
      <c r="C782" s="1">
        <f>Senior_Boys!$G$15</f>
        <v>9</v>
      </c>
      <c r="D782" s="107">
        <f>Senior_Boys!$H$15</f>
        <v>62</v>
      </c>
      <c r="E782" s="107" t="str">
        <f ca="1">Senior_Boys!$I$15</f>
        <v>Daniel Melling</v>
      </c>
      <c r="K782" s="107" t="str">
        <f ca="1">Senior_Boys!$O$15</f>
        <v>Northumberland</v>
      </c>
      <c r="O782" s="123">
        <f>Senior_Boys!$S$15</f>
        <v>23.26</v>
      </c>
      <c r="P782" s="107">
        <f t="shared" si="15"/>
        <v>1</v>
      </c>
    </row>
    <row r="783" spans="3:26" x14ac:dyDescent="0.25">
      <c r="C783" s="1">
        <f>Senior_Boys!$G$16</f>
        <v>10</v>
      </c>
      <c r="D783" s="107">
        <f>Senior_Boys!$H$16</f>
        <v>76</v>
      </c>
      <c r="E783" s="107" t="str">
        <f ca="1">Senior_Boys!$I$16</f>
        <v>Charlie McMillan</v>
      </c>
      <c r="K783" s="107" t="str">
        <f ca="1">Senior_Boys!$O$16</f>
        <v>Northumberland</v>
      </c>
      <c r="O783" s="123">
        <f>Senior_Boys!$S$16</f>
        <v>23.34</v>
      </c>
      <c r="P783" s="107">
        <f t="shared" si="15"/>
        <v>1</v>
      </c>
    </row>
    <row r="784" spans="3:26" x14ac:dyDescent="0.25">
      <c r="C784" s="1">
        <f>Senior_Boys!$G$17</f>
        <v>11</v>
      </c>
      <c r="D784" s="107">
        <f>Senior_Boys!$H$17</f>
        <v>82</v>
      </c>
      <c r="E784" s="107" t="str">
        <f ca="1">Senior_Boys!$I$17</f>
        <v>Archie Lawson</v>
      </c>
      <c r="K784" s="107" t="str">
        <f ca="1">Senior_Boys!$O$17</f>
        <v>North Yorkshire</v>
      </c>
      <c r="O784" s="123">
        <f>Senior_Boys!$S$17</f>
        <v>23.4</v>
      </c>
      <c r="P784" s="107">
        <f t="shared" si="15"/>
        <v>1</v>
      </c>
    </row>
    <row r="785" spans="3:16" x14ac:dyDescent="0.25">
      <c r="C785" s="1">
        <f>Senior_Boys!$G$18</f>
        <v>12</v>
      </c>
      <c r="D785" s="107">
        <f>Senior_Boys!$H$18</f>
        <v>89</v>
      </c>
      <c r="E785" s="107" t="str">
        <f ca="1">Senior_Boys!$I$18</f>
        <v>Matthew Lambert</v>
      </c>
      <c r="K785" s="107" t="str">
        <f ca="1">Senior_Boys!$O$18</f>
        <v>North Yorkshire</v>
      </c>
      <c r="O785" s="123">
        <f>Senior_Boys!$S$18</f>
        <v>23.47</v>
      </c>
      <c r="P785" s="107">
        <f t="shared" si="15"/>
        <v>1</v>
      </c>
    </row>
    <row r="786" spans="3:16" x14ac:dyDescent="0.25">
      <c r="C786" s="1">
        <f>Senior_Boys!$G$19</f>
        <v>13</v>
      </c>
      <c r="D786" s="107">
        <f>Senior_Boys!$H$19</f>
        <v>66</v>
      </c>
      <c r="E786" s="107" t="str">
        <f ca="1">Senior_Boys!$I$19</f>
        <v>William Dixon</v>
      </c>
      <c r="K786" s="107" t="str">
        <f ca="1">Senior_Boys!$O$19</f>
        <v>Northumberland</v>
      </c>
      <c r="O786" s="123">
        <f>Senior_Boys!$S$19</f>
        <v>23.59</v>
      </c>
      <c r="P786" s="107">
        <f t="shared" si="15"/>
        <v>1</v>
      </c>
    </row>
    <row r="787" spans="3:16" x14ac:dyDescent="0.25">
      <c r="C787" s="1">
        <f>Senior_Boys!$G$20</f>
        <v>14</v>
      </c>
      <c r="D787" s="107">
        <f>Senior_Boys!$H$20</f>
        <v>64</v>
      </c>
      <c r="E787" s="107" t="str">
        <f ca="1">Senior_Boys!$I$20</f>
        <v>Matthew Briggs</v>
      </c>
      <c r="K787" s="107" t="str">
        <f ca="1">Senior_Boys!$O$20</f>
        <v>Northumberland</v>
      </c>
      <c r="O787" s="123">
        <f>Senior_Boys!$S$20</f>
        <v>24.06</v>
      </c>
      <c r="P787" s="107">
        <f t="shared" si="15"/>
        <v>1</v>
      </c>
    </row>
    <row r="788" spans="3:16" x14ac:dyDescent="0.25">
      <c r="C788" s="1">
        <f>Senior_Boys!$G$21</f>
        <v>15</v>
      </c>
      <c r="D788" s="107">
        <f>Senior_Boys!$H$21</f>
        <v>25</v>
      </c>
      <c r="E788" s="107" t="str">
        <f ca="1">Senior_Boys!$I$21</f>
        <v>Jamie McMillan</v>
      </c>
      <c r="K788" s="107" t="str">
        <f ca="1">Senior_Boys!$O$21</f>
        <v>Cumbria</v>
      </c>
      <c r="O788" s="123">
        <f>Senior_Boys!$S$21</f>
        <v>24.08</v>
      </c>
      <c r="P788" s="107">
        <f t="shared" si="15"/>
        <v>1</v>
      </c>
    </row>
    <row r="789" spans="3:16" x14ac:dyDescent="0.25">
      <c r="C789" s="1">
        <f>Senior_Boys!$G$22</f>
        <v>16</v>
      </c>
      <c r="D789" s="107">
        <f>Senior_Boys!$H$22</f>
        <v>86</v>
      </c>
      <c r="E789" s="107" t="str">
        <f ca="1">Senior_Boys!$I$22</f>
        <v>Tom Barrett</v>
      </c>
      <c r="K789" s="107" t="str">
        <f ca="1">Senior_Boys!$O$22</f>
        <v>North Yorkshire</v>
      </c>
      <c r="O789" s="123">
        <f>Senior_Boys!$S$22</f>
        <v>24.11</v>
      </c>
      <c r="P789" s="107">
        <f t="shared" si="15"/>
        <v>1</v>
      </c>
    </row>
    <row r="790" spans="3:16" x14ac:dyDescent="0.25">
      <c r="C790" s="1">
        <f>Senior_Boys!$G$23</f>
        <v>17</v>
      </c>
      <c r="D790" s="107">
        <f>Senior_Boys!$H$23</f>
        <v>67</v>
      </c>
      <c r="E790" s="107" t="str">
        <f ca="1">Senior_Boys!$I$23</f>
        <v>Alex Cunningham</v>
      </c>
      <c r="K790" s="107" t="str">
        <f ca="1">Senior_Boys!$O$23</f>
        <v>Northumberland</v>
      </c>
      <c r="O790" s="123">
        <f>Senior_Boys!$S$23</f>
        <v>24.18</v>
      </c>
      <c r="P790" s="107">
        <f t="shared" si="15"/>
        <v>1</v>
      </c>
    </row>
    <row r="791" spans="3:16" x14ac:dyDescent="0.25">
      <c r="C791" s="1">
        <f>Senior_Boys!$G$24</f>
        <v>18</v>
      </c>
      <c r="D791" s="107">
        <f>Senior_Boys!$H$24</f>
        <v>28</v>
      </c>
      <c r="E791" s="107" t="str">
        <f ca="1">Senior_Boys!$I$24</f>
        <v>George Rigal</v>
      </c>
      <c r="K791" s="107" t="str">
        <f ca="1">Senior_Boys!$O$24</f>
        <v>Cumbria</v>
      </c>
      <c r="O791" s="123">
        <f>Senior_Boys!$S$24</f>
        <v>24.22</v>
      </c>
      <c r="P791" s="107">
        <f t="shared" si="15"/>
        <v>1</v>
      </c>
    </row>
    <row r="792" spans="3:16" x14ac:dyDescent="0.25">
      <c r="C792" s="1">
        <f>Senior_Boys!$G$25</f>
        <v>19</v>
      </c>
      <c r="D792" s="107">
        <f>Senior_Boys!$H$25</f>
        <v>92</v>
      </c>
      <c r="E792" s="107" t="str">
        <f ca="1">Senior_Boys!$I$25</f>
        <v>Luca Parker</v>
      </c>
      <c r="K792" s="107" t="str">
        <f ca="1">Senior_Boys!$O$25</f>
        <v>North Yorkshire</v>
      </c>
      <c r="O792" s="123">
        <f>Senior_Boys!$S$25</f>
        <v>24.29</v>
      </c>
      <c r="P792" s="107">
        <f t="shared" si="15"/>
        <v>1</v>
      </c>
    </row>
    <row r="793" spans="3:16" x14ac:dyDescent="0.25">
      <c r="C793" s="1">
        <f>Senior_Boys!$G$26</f>
        <v>20</v>
      </c>
      <c r="D793" s="107">
        <f>Senior_Boys!$H$26</f>
        <v>42</v>
      </c>
      <c r="E793" s="107" t="str">
        <f ca="1">Senior_Boys!$I$26</f>
        <v>Ben Horsfield</v>
      </c>
      <c r="K793" s="107" t="str">
        <f ca="1">Senior_Boys!$O$26</f>
        <v>Durham</v>
      </c>
      <c r="O793" s="123">
        <f>Senior_Boys!$S$26</f>
        <v>24.33</v>
      </c>
      <c r="P793" s="107">
        <f t="shared" si="15"/>
        <v>1</v>
      </c>
    </row>
    <row r="794" spans="3:16" x14ac:dyDescent="0.25">
      <c r="C794" s="1">
        <f>Senior_Boys!$G$27</f>
        <v>21</v>
      </c>
      <c r="D794" s="107">
        <f>Senior_Boys!$H$27</f>
        <v>46</v>
      </c>
      <c r="E794" s="107" t="str">
        <f ca="1">Senior_Boys!$I$27</f>
        <v>Joshua Erlebach</v>
      </c>
      <c r="K794" s="107" t="str">
        <f ca="1">Senior_Boys!$O$27</f>
        <v>Durham</v>
      </c>
      <c r="O794" s="123">
        <f>Senior_Boys!$S$27</f>
        <v>24.37</v>
      </c>
      <c r="P794" s="107">
        <f t="shared" si="15"/>
        <v>1</v>
      </c>
    </row>
    <row r="795" spans="3:16" x14ac:dyDescent="0.25">
      <c r="C795" s="1">
        <f>Senior_Boys!$G$28</f>
        <v>22</v>
      </c>
      <c r="D795" s="107">
        <f>Senior_Boys!$H$28</f>
        <v>83</v>
      </c>
      <c r="E795" s="107" t="str">
        <f ca="1">Senior_Boys!$I$28</f>
        <v>toby antcliff</v>
      </c>
      <c r="K795" s="107" t="str">
        <f ca="1">Senior_Boys!$O$28</f>
        <v>North Yorkshire</v>
      </c>
      <c r="O795" s="123">
        <f>Senior_Boys!$S$28</f>
        <v>24.48</v>
      </c>
      <c r="P795" s="107">
        <f t="shared" si="15"/>
        <v>1</v>
      </c>
    </row>
    <row r="796" spans="3:16" x14ac:dyDescent="0.25">
      <c r="C796" s="1">
        <f>Senior_Boys!$G$29</f>
        <v>23</v>
      </c>
      <c r="D796" s="107">
        <f>Senior_Boys!$H$29</f>
        <v>8</v>
      </c>
      <c r="E796" s="107" t="str">
        <f ca="1">Senior_Boys!$I$29</f>
        <v>Patrick Haycock</v>
      </c>
      <c r="K796" s="107" t="str">
        <f ca="1">Senior_Boys!$O$29</f>
        <v>Cleveland</v>
      </c>
      <c r="O796" s="123">
        <f>Senior_Boys!$S$29</f>
        <v>24.48</v>
      </c>
      <c r="P796" s="107">
        <f t="shared" si="15"/>
        <v>1</v>
      </c>
    </row>
    <row r="797" spans="3:16" x14ac:dyDescent="0.25">
      <c r="C797" s="1">
        <f>Senior_Boys!$G$30</f>
        <v>24</v>
      </c>
      <c r="D797" s="107">
        <f>Senior_Boys!$H$30</f>
        <v>30</v>
      </c>
      <c r="E797" s="107" t="str">
        <f ca="1">Senior_Boys!$I$30</f>
        <v>Lewis Bowness</v>
      </c>
      <c r="K797" s="107" t="str">
        <f ca="1">Senior_Boys!$O$30</f>
        <v>Cumbria</v>
      </c>
      <c r="O797" s="123">
        <f>Senior_Boys!$S$30</f>
        <v>24.5</v>
      </c>
      <c r="P797" s="107">
        <f t="shared" si="15"/>
        <v>1</v>
      </c>
    </row>
    <row r="798" spans="3:16" x14ac:dyDescent="0.25">
      <c r="C798" s="1">
        <f>Senior_Boys!$G$31</f>
        <v>25</v>
      </c>
      <c r="D798" s="107">
        <f>Senior_Boys!$H$31</f>
        <v>29</v>
      </c>
      <c r="E798" s="107" t="str">
        <f ca="1">Senior_Boys!$I$31</f>
        <v>Connor O'Hara</v>
      </c>
      <c r="K798" s="107" t="str">
        <f ca="1">Senior_Boys!$O$31</f>
        <v>Cumbria</v>
      </c>
      <c r="O798" s="123">
        <f>Senior_Boys!$S$31</f>
        <v>24.51</v>
      </c>
      <c r="P798" s="107">
        <f t="shared" si="15"/>
        <v>1</v>
      </c>
    </row>
    <row r="799" spans="3:16" x14ac:dyDescent="0.25">
      <c r="C799" s="1">
        <f>Senior_Boys!$G$32</f>
        <v>26</v>
      </c>
      <c r="D799" s="107">
        <f>Senior_Boys!$H$32</f>
        <v>84</v>
      </c>
      <c r="E799" s="107" t="str">
        <f ca="1">Senior_Boys!$I$32</f>
        <v>William Thompson</v>
      </c>
      <c r="K799" s="107" t="str">
        <f ca="1">Senior_Boys!$O$32</f>
        <v>North Yorkshire</v>
      </c>
      <c r="O799" s="123">
        <f>Senior_Boys!$S$32</f>
        <v>25.22</v>
      </c>
      <c r="P799" s="107">
        <f t="shared" si="15"/>
        <v>1</v>
      </c>
    </row>
    <row r="800" spans="3:16" x14ac:dyDescent="0.25">
      <c r="C800" s="1">
        <f>Senior_Boys!$G$33</f>
        <v>27</v>
      </c>
      <c r="D800" s="107">
        <f>Senior_Boys!$H$33</f>
        <v>27</v>
      </c>
      <c r="E800" s="107" t="str">
        <f ca="1">Senior_Boys!$I$33</f>
        <v>Spencer Bird</v>
      </c>
      <c r="K800" s="107" t="str">
        <f ca="1">Senior_Boys!$O$33</f>
        <v>Cumbria</v>
      </c>
      <c r="O800" s="123">
        <f>Senior_Boys!$S$33</f>
        <v>25.27</v>
      </c>
      <c r="P800" s="107">
        <f t="shared" si="15"/>
        <v>1</v>
      </c>
    </row>
    <row r="801" spans="3:16" x14ac:dyDescent="0.25">
      <c r="C801" s="1">
        <f>Senior_Boys!$G$34</f>
        <v>28</v>
      </c>
      <c r="D801" s="107">
        <f>Senior_Boys!$H$34</f>
        <v>90</v>
      </c>
      <c r="E801" s="107" t="str">
        <f ca="1">Senior_Boys!$I$34</f>
        <v>Joshua Fothergill</v>
      </c>
      <c r="K801" s="107" t="str">
        <f ca="1">Senior_Boys!$O$34</f>
        <v>North Yorkshire</v>
      </c>
      <c r="O801" s="123">
        <f>Senior_Boys!$S$34</f>
        <v>25.35</v>
      </c>
      <c r="P801" s="107">
        <f t="shared" si="15"/>
        <v>1</v>
      </c>
    </row>
    <row r="802" spans="3:16" x14ac:dyDescent="0.25">
      <c r="C802" s="1">
        <f>Senior_Boys!$G$35</f>
        <v>29</v>
      </c>
      <c r="D802" s="107">
        <f>Senior_Boys!$H$35</f>
        <v>3</v>
      </c>
      <c r="E802" s="107" t="str">
        <f ca="1">Senior_Boys!$I$35</f>
        <v>Harvey Dunmore</v>
      </c>
      <c r="K802" s="107" t="str">
        <f ca="1">Senior_Boys!$O$35</f>
        <v>Cleveland</v>
      </c>
      <c r="O802" s="123">
        <f>Senior_Boys!$S$35</f>
        <v>25.41</v>
      </c>
      <c r="P802" s="107">
        <f t="shared" si="15"/>
        <v>1</v>
      </c>
    </row>
    <row r="803" spans="3:16" x14ac:dyDescent="0.25">
      <c r="C803" s="1">
        <f>Senior_Boys!$G$36</f>
        <v>30</v>
      </c>
      <c r="D803" s="107">
        <f>Senior_Boys!$H$36</f>
        <v>91</v>
      </c>
      <c r="E803" s="107" t="str">
        <f ca="1">Senior_Boys!$I$36</f>
        <v>Henry James</v>
      </c>
      <c r="K803" s="107" t="str">
        <f ca="1">Senior_Boys!$O$36</f>
        <v>North Yorkshire</v>
      </c>
      <c r="O803" s="123">
        <f>Senior_Boys!$S$36</f>
        <v>25.42</v>
      </c>
      <c r="P803" s="107">
        <f t="shared" si="15"/>
        <v>1</v>
      </c>
    </row>
    <row r="804" spans="3:16" x14ac:dyDescent="0.25">
      <c r="C804" s="1">
        <f>Senior_Boys!$G$37</f>
        <v>31</v>
      </c>
      <c r="D804" s="107">
        <f>Senior_Boys!$H$37</f>
        <v>26</v>
      </c>
      <c r="E804" s="107" t="str">
        <f ca="1">Senior_Boys!$I$37</f>
        <v>Mitchell Liddle</v>
      </c>
      <c r="K804" s="107" t="str">
        <f ca="1">Senior_Boys!$O$37</f>
        <v>Cumbria</v>
      </c>
      <c r="O804" s="123">
        <f>Senior_Boys!$S$37</f>
        <v>25.44</v>
      </c>
      <c r="P804" s="107">
        <f t="shared" si="15"/>
        <v>1</v>
      </c>
    </row>
    <row r="805" spans="3:16" x14ac:dyDescent="0.25">
      <c r="C805" s="1">
        <f>Senior_Boys!$G$38</f>
        <v>32</v>
      </c>
      <c r="D805" s="107">
        <f>Senior_Boys!$H$38</f>
        <v>47</v>
      </c>
      <c r="E805" s="107" t="str">
        <f ca="1">Senior_Boys!$I$38</f>
        <v>Matthew Appleby</v>
      </c>
      <c r="K805" s="107" t="str">
        <f ca="1">Senior_Boys!$O$38</f>
        <v>Durham</v>
      </c>
      <c r="O805" s="123">
        <f>Senior_Boys!$S$38</f>
        <v>25.46</v>
      </c>
      <c r="P805" s="107">
        <f t="shared" si="15"/>
        <v>1</v>
      </c>
    </row>
    <row r="806" spans="3:16" x14ac:dyDescent="0.25">
      <c r="C806" s="1">
        <f>Senior_Boys!$G$39</f>
        <v>33</v>
      </c>
      <c r="D806" s="107">
        <f>Senior_Boys!$H$39</f>
        <v>50</v>
      </c>
      <c r="E806" s="107" t="str">
        <f ca="1">Senior_Boys!$I$39</f>
        <v>Max Tyrie</v>
      </c>
      <c r="K806" s="107" t="str">
        <f ca="1">Senior_Boys!$O$39</f>
        <v>Durham</v>
      </c>
      <c r="O806" s="123">
        <f>Senior_Boys!$S$39</f>
        <v>25.48</v>
      </c>
      <c r="P806" s="107">
        <f t="shared" si="15"/>
        <v>1</v>
      </c>
    </row>
    <row r="807" spans="3:16" x14ac:dyDescent="0.25">
      <c r="C807" s="1">
        <f>Senior_Boys!$G$40</f>
        <v>34</v>
      </c>
      <c r="D807" s="107">
        <f>Senior_Boys!$H$40</f>
        <v>31</v>
      </c>
      <c r="E807" s="107" t="str">
        <f ca="1">Senior_Boys!$I$40</f>
        <v>James Mattinson</v>
      </c>
      <c r="K807" s="107" t="str">
        <f ca="1">Senior_Boys!$O$40</f>
        <v>Cumbria</v>
      </c>
      <c r="O807" s="123">
        <f>Senior_Boys!$S$40</f>
        <v>25.55</v>
      </c>
      <c r="P807" s="107">
        <f t="shared" si="15"/>
        <v>1</v>
      </c>
    </row>
    <row r="808" spans="3:16" x14ac:dyDescent="0.25">
      <c r="C808" s="1">
        <f>Senior_Boys!$G$41</f>
        <v>35</v>
      </c>
      <c r="D808" s="107">
        <f>Senior_Boys!$H$41</f>
        <v>35</v>
      </c>
      <c r="E808" s="107" t="str">
        <f ca="1">Senior_Boys!$I$41</f>
        <v>Luc Mockridge</v>
      </c>
      <c r="K808" s="107" t="str">
        <f ca="1">Senior_Boys!$O$41</f>
        <v>Cumbria</v>
      </c>
      <c r="O808" s="123">
        <f>Senior_Boys!$S$41</f>
        <v>26.02</v>
      </c>
      <c r="P808" s="107">
        <f t="shared" si="15"/>
        <v>1</v>
      </c>
    </row>
    <row r="809" spans="3:16" x14ac:dyDescent="0.25">
      <c r="C809" s="1">
        <f>Senior_Boys!$G$42</f>
        <v>36</v>
      </c>
      <c r="D809" s="107">
        <f>Senior_Boys!$H$42</f>
        <v>87</v>
      </c>
      <c r="E809" s="107" t="str">
        <f ca="1">Senior_Boys!$I$42</f>
        <v>Ryan Watmough</v>
      </c>
      <c r="K809" s="107" t="str">
        <f ca="1">Senior_Boys!$O$42</f>
        <v>North Yorkshire</v>
      </c>
      <c r="O809" s="123">
        <f>Senior_Boys!$S$42</f>
        <v>26.1</v>
      </c>
      <c r="P809" s="107">
        <f t="shared" si="15"/>
        <v>1</v>
      </c>
    </row>
    <row r="810" spans="3:16" x14ac:dyDescent="0.25">
      <c r="C810" s="1">
        <f>Senior_Boys!$G$43</f>
        <v>37</v>
      </c>
      <c r="D810" s="107">
        <f>Senior_Boys!$H$43</f>
        <v>69</v>
      </c>
      <c r="E810" s="107" t="str">
        <f ca="1">Senior_Boys!$I$43</f>
        <v>Daniel Buffham</v>
      </c>
      <c r="K810" s="107" t="str">
        <f ca="1">Senior_Boys!$O$43</f>
        <v>Northumberland</v>
      </c>
      <c r="O810" s="123">
        <f>Senior_Boys!$S$43</f>
        <v>26.25</v>
      </c>
      <c r="P810" s="107">
        <f t="shared" si="15"/>
        <v>1</v>
      </c>
    </row>
    <row r="811" spans="3:16" x14ac:dyDescent="0.25">
      <c r="C811" s="1">
        <f>Senior_Boys!$G$44</f>
        <v>38</v>
      </c>
      <c r="D811" s="107">
        <f>Senior_Boys!$H$44</f>
        <v>43</v>
      </c>
      <c r="E811" s="107" t="str">
        <f ca="1">Senior_Boys!$I$44</f>
        <v>Will Lindsay</v>
      </c>
      <c r="K811" s="107" t="str">
        <f ca="1">Senior_Boys!$O$44</f>
        <v>Durham</v>
      </c>
      <c r="O811" s="123">
        <f>Senior_Boys!$S$44</f>
        <v>26.27</v>
      </c>
      <c r="P811" s="107">
        <f t="shared" si="15"/>
        <v>1</v>
      </c>
    </row>
    <row r="812" spans="3:16" x14ac:dyDescent="0.25">
      <c r="C812" s="1">
        <f>Senior_Boys!$G$45</f>
        <v>39</v>
      </c>
      <c r="D812" s="107">
        <f>Senior_Boys!$H$45</f>
        <v>49</v>
      </c>
      <c r="E812" s="107" t="str">
        <f ca="1">Senior_Boys!$I$45</f>
        <v>Tom Rutherford</v>
      </c>
      <c r="K812" s="107" t="str">
        <f ca="1">Senior_Boys!$O$45</f>
        <v>Durham</v>
      </c>
      <c r="O812" s="123">
        <f>Senior_Boys!$S$45</f>
        <v>26.29</v>
      </c>
      <c r="P812" s="107">
        <f t="shared" si="15"/>
        <v>1</v>
      </c>
    </row>
    <row r="813" spans="3:16" x14ac:dyDescent="0.25">
      <c r="C813" s="1">
        <f>Senior_Boys!$G$46</f>
        <v>40</v>
      </c>
      <c r="D813" s="107">
        <f>Senior_Boys!$H$46</f>
        <v>71</v>
      </c>
      <c r="E813" s="107" t="str">
        <f ca="1">Senior_Boys!$I$46</f>
        <v>Jamie Styles</v>
      </c>
      <c r="K813" s="107" t="str">
        <f ca="1">Senior_Boys!$O$46</f>
        <v>Northumberland</v>
      </c>
      <c r="O813" s="123">
        <f>Senior_Boys!$S$46</f>
        <v>26.35</v>
      </c>
      <c r="P813" s="107">
        <f t="shared" si="15"/>
        <v>1</v>
      </c>
    </row>
    <row r="814" spans="3:16" x14ac:dyDescent="0.25">
      <c r="C814" s="1">
        <f>Senior_Boys!$G$47</f>
        <v>41</v>
      </c>
      <c r="D814" s="107">
        <f>Senior_Boys!$H$47</f>
        <v>52</v>
      </c>
      <c r="E814" s="107" t="str">
        <f ca="1">Senior_Boys!$I$47</f>
        <v>Rowan James</v>
      </c>
      <c r="K814" s="107" t="str">
        <f ca="1">Senior_Boys!$O$47</f>
        <v>Durham</v>
      </c>
      <c r="O814" s="123">
        <f>Senior_Boys!$S$47</f>
        <v>26.38</v>
      </c>
      <c r="P814" s="107">
        <f t="shared" si="15"/>
        <v>1</v>
      </c>
    </row>
    <row r="815" spans="3:16" x14ac:dyDescent="0.25">
      <c r="C815" s="1">
        <f>Senior_Boys!$G$48</f>
        <v>42</v>
      </c>
      <c r="D815" s="107">
        <f>Senior_Boys!$H$48</f>
        <v>32</v>
      </c>
      <c r="E815" s="107" t="str">
        <f ca="1">Senior_Boys!$I$48</f>
        <v>Joe Edmondson</v>
      </c>
      <c r="K815" s="107" t="str">
        <f ca="1">Senior_Boys!$O$48</f>
        <v>Cumbria</v>
      </c>
      <c r="O815" s="123">
        <f>Senior_Boys!$S$48</f>
        <v>26.41</v>
      </c>
      <c r="P815" s="107">
        <f t="shared" si="15"/>
        <v>1</v>
      </c>
    </row>
    <row r="816" spans="3:16" x14ac:dyDescent="0.25">
      <c r="C816" s="1">
        <f>Senior_Boys!$G$49</f>
        <v>43</v>
      </c>
      <c r="D816" s="107">
        <f>Senior_Boys!$H$49</f>
        <v>33</v>
      </c>
      <c r="E816" s="107" t="str">
        <f ca="1">Senior_Boys!$I$49</f>
        <v>Max Twiddle</v>
      </c>
      <c r="K816" s="107" t="str">
        <f ca="1">Senior_Boys!$O$49</f>
        <v>Cumbria</v>
      </c>
      <c r="O816" s="123">
        <f>Senior_Boys!$S$49</f>
        <v>26.47</v>
      </c>
      <c r="P816" s="107">
        <f t="shared" si="15"/>
        <v>1</v>
      </c>
    </row>
    <row r="817" spans="3:16" x14ac:dyDescent="0.25">
      <c r="C817" s="1">
        <f>Senior_Boys!$G$50</f>
        <v>44</v>
      </c>
      <c r="D817" s="107">
        <f>Senior_Boys!$H$50</f>
        <v>72</v>
      </c>
      <c r="E817" s="107" t="str">
        <f ca="1">Senior_Boys!$I$50</f>
        <v>Chris Mason</v>
      </c>
      <c r="K817" s="107" t="str">
        <f ca="1">Senior_Boys!$O$50</f>
        <v>Northumberland</v>
      </c>
      <c r="O817" s="123">
        <f>Senior_Boys!$S$50</f>
        <v>26.54</v>
      </c>
      <c r="P817" s="107">
        <f t="shared" si="15"/>
        <v>1</v>
      </c>
    </row>
    <row r="818" spans="3:16" x14ac:dyDescent="0.25">
      <c r="C818" s="1">
        <f>Senior_Boys!$G$51</f>
        <v>45</v>
      </c>
      <c r="D818" s="107">
        <f>Senior_Boys!$H$51</f>
        <v>38</v>
      </c>
      <c r="E818" s="107" t="str">
        <f ca="1">Senior_Boys!$I$51</f>
        <v>Joey Umpleby</v>
      </c>
      <c r="K818" s="107" t="str">
        <f ca="1">Senior_Boys!$O$51</f>
        <v>Cumbria</v>
      </c>
      <c r="O818" s="123">
        <f>Senior_Boys!$S$51</f>
        <v>27</v>
      </c>
      <c r="P818" s="107">
        <f t="shared" si="15"/>
        <v>1</v>
      </c>
    </row>
    <row r="819" spans="3:16" x14ac:dyDescent="0.25">
      <c r="C819" s="1">
        <f>Senior_Boys!$G$52</f>
        <v>46</v>
      </c>
      <c r="D819" s="107">
        <f>Senior_Boys!$H$52</f>
        <v>88</v>
      </c>
      <c r="E819" s="107" t="str">
        <f ca="1">Senior_Boys!$I$52</f>
        <v>Kyle McLeay</v>
      </c>
      <c r="K819" s="107" t="str">
        <f ca="1">Senior_Boys!$O$52</f>
        <v>North Yorkshire</v>
      </c>
      <c r="O819" s="123">
        <f>Senior_Boys!$S$52</f>
        <v>27.32</v>
      </c>
      <c r="P819" s="107">
        <f t="shared" si="15"/>
        <v>1</v>
      </c>
    </row>
    <row r="820" spans="3:16" x14ac:dyDescent="0.25">
      <c r="C820" s="1">
        <f>Senior_Boys!$G$53</f>
        <v>47</v>
      </c>
      <c r="D820" s="107">
        <f>Senior_Boys!$H$53</f>
        <v>45</v>
      </c>
      <c r="E820" s="107" t="str">
        <f ca="1">Senior_Boys!$I$53</f>
        <v>Oliver Barrett</v>
      </c>
      <c r="K820" s="107" t="str">
        <f ca="1">Senior_Boys!$O$53</f>
        <v>Durham</v>
      </c>
      <c r="O820" s="123">
        <f>Senior_Boys!$S$53</f>
        <v>27.36</v>
      </c>
      <c r="P820" s="107">
        <f t="shared" si="15"/>
        <v>1</v>
      </c>
    </row>
    <row r="821" spans="3:16" x14ac:dyDescent="0.25">
      <c r="C821" s="1">
        <f>Senior_Boys!$G$54</f>
        <v>48</v>
      </c>
      <c r="D821" s="107">
        <f>Senior_Boys!$H$54</f>
        <v>48</v>
      </c>
      <c r="E821" s="107" t="str">
        <f ca="1">Senior_Boys!$I$54</f>
        <v>Alfie Phillips</v>
      </c>
      <c r="K821" s="107" t="str">
        <f ca="1">Senior_Boys!$O$54</f>
        <v>Durham</v>
      </c>
      <c r="O821" s="123">
        <f>Senior_Boys!$S$54</f>
        <v>27.47</v>
      </c>
      <c r="P821" s="107">
        <f t="shared" si="15"/>
        <v>1</v>
      </c>
    </row>
    <row r="822" spans="3:16" x14ac:dyDescent="0.25">
      <c r="C822" s="1">
        <f>Senior_Boys!$G$55</f>
        <v>49</v>
      </c>
      <c r="D822" s="107">
        <f>Senior_Boys!$H$55</f>
        <v>73</v>
      </c>
      <c r="E822" s="107" t="str">
        <f ca="1">Senior_Boys!$I$55</f>
        <v>Joseph Green</v>
      </c>
      <c r="K822" s="107" t="str">
        <f ca="1">Senior_Boys!$O$55</f>
        <v>Northumberland</v>
      </c>
      <c r="O822" s="123">
        <f>Senior_Boys!$S$55</f>
        <v>28.24</v>
      </c>
      <c r="P822" s="107">
        <f t="shared" si="15"/>
        <v>1</v>
      </c>
    </row>
    <row r="823" spans="3:16" x14ac:dyDescent="0.25">
      <c r="C823" s="1">
        <f>Senior_Boys!$G$56</f>
        <v>50</v>
      </c>
      <c r="D823" s="107">
        <f>Senior_Boys!$H$56</f>
        <v>0</v>
      </c>
      <c r="E823" s="107" t="str">
        <f ca="1">Senior_Boys!$I$56</f>
        <v/>
      </c>
      <c r="K823" s="107" t="str">
        <f ca="1">Senior_Boys!$O$56</f>
        <v/>
      </c>
      <c r="O823" s="123">
        <f>Senior_Boys!$S$56</f>
        <v>0</v>
      </c>
      <c r="P823" s="107" t="str">
        <f t="shared" si="15"/>
        <v/>
      </c>
    </row>
    <row r="824" spans="3:16" x14ac:dyDescent="0.25">
      <c r="C824" s="1">
        <f>Senior_Boys!$G$57</f>
        <v>51</v>
      </c>
      <c r="D824" s="107">
        <f>Senior_Boys!$H$57</f>
        <v>0</v>
      </c>
      <c r="E824" s="107" t="str">
        <f ca="1">Senior_Boys!$I$57</f>
        <v/>
      </c>
      <c r="K824" s="107" t="str">
        <f ca="1">Senior_Boys!$O$57</f>
        <v/>
      </c>
      <c r="O824" s="123">
        <f>Senior_Boys!$S$57</f>
        <v>0</v>
      </c>
      <c r="P824" s="107" t="str">
        <f t="shared" si="15"/>
        <v/>
      </c>
    </row>
    <row r="825" spans="3:16" x14ac:dyDescent="0.25">
      <c r="C825" s="1">
        <f>Senior_Boys!$G$58</f>
        <v>52</v>
      </c>
      <c r="D825" s="107">
        <f>Senior_Boys!$H$58</f>
        <v>0</v>
      </c>
      <c r="E825" s="107" t="str">
        <f ca="1">Senior_Boys!$I$58</f>
        <v/>
      </c>
      <c r="K825" s="107" t="str">
        <f ca="1">Senior_Boys!$O$58</f>
        <v/>
      </c>
      <c r="O825" s="123">
        <f>Senior_Boys!$S$58</f>
        <v>0</v>
      </c>
      <c r="P825" s="107" t="str">
        <f t="shared" si="15"/>
        <v/>
      </c>
    </row>
    <row r="826" spans="3:16" x14ac:dyDescent="0.25">
      <c r="C826" s="1">
        <f>Senior_Boys!$G$59</f>
        <v>53</v>
      </c>
      <c r="D826" s="107">
        <f>Senior_Boys!$H$59</f>
        <v>0</v>
      </c>
      <c r="E826" s="107" t="str">
        <f ca="1">Senior_Boys!$I$59</f>
        <v/>
      </c>
      <c r="K826" s="107" t="str">
        <f ca="1">Senior_Boys!$O$59</f>
        <v/>
      </c>
      <c r="O826" s="123">
        <f>Senior_Boys!$S$59</f>
        <v>0</v>
      </c>
      <c r="P826" s="107" t="str">
        <f t="shared" si="15"/>
        <v/>
      </c>
    </row>
    <row r="827" spans="3:16" x14ac:dyDescent="0.25">
      <c r="C827" s="1">
        <f>Senior_Boys!$G$60</f>
        <v>54</v>
      </c>
      <c r="D827" s="107">
        <f>Senior_Boys!$H$60</f>
        <v>0</v>
      </c>
      <c r="E827" s="107" t="str">
        <f ca="1">Senior_Boys!$I$60</f>
        <v/>
      </c>
      <c r="K827" s="107" t="str">
        <f ca="1">Senior_Boys!$O$60</f>
        <v/>
      </c>
      <c r="O827" s="123">
        <f>Senior_Boys!$S$60</f>
        <v>0</v>
      </c>
      <c r="P827" s="107" t="str">
        <f t="shared" si="15"/>
        <v/>
      </c>
    </row>
    <row r="828" spans="3:16" x14ac:dyDescent="0.25">
      <c r="C828" s="1">
        <f>Senior_Boys!$G$61</f>
        <v>55</v>
      </c>
      <c r="D828" s="107">
        <f>Senior_Boys!$H$61</f>
        <v>0</v>
      </c>
      <c r="E828" s="107" t="str">
        <f ca="1">Senior_Boys!$I$61</f>
        <v/>
      </c>
      <c r="K828" s="107" t="str">
        <f ca="1">Senior_Boys!$O$61</f>
        <v/>
      </c>
      <c r="O828" s="123">
        <f>Senior_Boys!$S$61</f>
        <v>0</v>
      </c>
      <c r="P828" s="107" t="str">
        <f t="shared" si="15"/>
        <v/>
      </c>
    </row>
    <row r="829" spans="3:16" x14ac:dyDescent="0.25">
      <c r="C829" s="1">
        <f>Senior_Boys!$G$62</f>
        <v>56</v>
      </c>
      <c r="D829" s="107">
        <f>Senior_Boys!$H$62</f>
        <v>0</v>
      </c>
      <c r="E829" s="107" t="str">
        <f ca="1">Senior_Boys!$I$62</f>
        <v/>
      </c>
      <c r="K829" s="107" t="str">
        <f ca="1">Senior_Boys!$O$62</f>
        <v/>
      </c>
      <c r="O829" s="123">
        <f>Senior_Boys!$S$62</f>
        <v>0</v>
      </c>
      <c r="P829" s="107" t="str">
        <f t="shared" si="15"/>
        <v/>
      </c>
    </row>
    <row r="830" spans="3:16" x14ac:dyDescent="0.25">
      <c r="C830" s="1">
        <f>Senior_Boys!$G$63</f>
        <v>57</v>
      </c>
      <c r="D830" s="107">
        <f>Senior_Boys!$H$63</f>
        <v>0</v>
      </c>
      <c r="E830" s="107" t="str">
        <f ca="1">Senior_Boys!$I$63</f>
        <v/>
      </c>
      <c r="K830" s="107" t="str">
        <f ca="1">Senior_Boys!$O$63</f>
        <v/>
      </c>
      <c r="O830" s="123">
        <f>Senior_Boys!$S$63</f>
        <v>0</v>
      </c>
      <c r="P830" s="107" t="str">
        <f t="shared" si="15"/>
        <v/>
      </c>
    </row>
    <row r="831" spans="3:16" x14ac:dyDescent="0.25">
      <c r="C831" s="1">
        <f>Senior_Boys!$G$64</f>
        <v>58</v>
      </c>
      <c r="D831" s="107">
        <f>Senior_Boys!$H$64</f>
        <v>0</v>
      </c>
      <c r="E831" s="107" t="str">
        <f ca="1">Senior_Boys!$I$64</f>
        <v/>
      </c>
      <c r="K831" s="107" t="str">
        <f ca="1">Senior_Boys!$O$64</f>
        <v/>
      </c>
      <c r="O831" s="123">
        <f>Senior_Boys!$S$64</f>
        <v>0</v>
      </c>
      <c r="P831" s="107" t="str">
        <f t="shared" si="15"/>
        <v/>
      </c>
    </row>
    <row r="832" spans="3:16" x14ac:dyDescent="0.25">
      <c r="C832" s="1">
        <f>Senior_Boys!$G$65</f>
        <v>59</v>
      </c>
      <c r="D832" s="107">
        <f>Senior_Boys!$H$65</f>
        <v>0</v>
      </c>
      <c r="E832" s="107" t="str">
        <f ca="1">Senior_Boys!$I$65</f>
        <v/>
      </c>
      <c r="K832" s="107" t="str">
        <f ca="1">Senior_Boys!$O$65</f>
        <v/>
      </c>
      <c r="O832" s="123">
        <f>Senior_Boys!$S$65</f>
        <v>0</v>
      </c>
      <c r="P832" s="107" t="str">
        <f t="shared" si="15"/>
        <v/>
      </c>
    </row>
    <row r="833" spans="3:16" x14ac:dyDescent="0.25">
      <c r="C833" s="1">
        <f>Senior_Boys!$G$66</f>
        <v>60</v>
      </c>
      <c r="D833" s="107">
        <f>Senior_Boys!$H$66</f>
        <v>0</v>
      </c>
      <c r="E833" s="107" t="str">
        <f ca="1">Senior_Boys!$I$66</f>
        <v/>
      </c>
      <c r="K833" s="107" t="str">
        <f ca="1">Senior_Boys!$O$66</f>
        <v/>
      </c>
      <c r="O833" s="123">
        <f>Senior_Boys!$S$66</f>
        <v>0</v>
      </c>
      <c r="P833" s="107" t="str">
        <f t="shared" si="15"/>
        <v/>
      </c>
    </row>
    <row r="834" spans="3:16" x14ac:dyDescent="0.25">
      <c r="C834" s="1">
        <f>Senior_Boys!$G$67</f>
        <v>61</v>
      </c>
      <c r="D834" s="107">
        <f>Senior_Boys!$H$67</f>
        <v>0</v>
      </c>
      <c r="E834" s="107" t="str">
        <f ca="1">Senior_Boys!$I$67</f>
        <v/>
      </c>
      <c r="K834" s="107" t="str">
        <f ca="1">Senior_Boys!$O$67</f>
        <v/>
      </c>
      <c r="O834" s="123">
        <f>Senior_Boys!$S$67</f>
        <v>0</v>
      </c>
      <c r="P834" s="107" t="str">
        <f t="shared" si="15"/>
        <v/>
      </c>
    </row>
    <row r="835" spans="3:16" x14ac:dyDescent="0.25">
      <c r="C835" s="1">
        <f>Senior_Boys!$G$68</f>
        <v>62</v>
      </c>
      <c r="D835" s="107">
        <f>Senior_Boys!$H$68</f>
        <v>0</v>
      </c>
      <c r="E835" s="107" t="str">
        <f ca="1">Senior_Boys!$I$68</f>
        <v/>
      </c>
      <c r="K835" s="107" t="str">
        <f ca="1">Senior_Boys!$O$68</f>
        <v/>
      </c>
      <c r="O835" s="123">
        <f>Senior_Boys!$S$68</f>
        <v>0</v>
      </c>
      <c r="P835" s="107" t="str">
        <f t="shared" si="15"/>
        <v/>
      </c>
    </row>
    <row r="836" spans="3:16" x14ac:dyDescent="0.25">
      <c r="C836" s="1">
        <f>Senior_Boys!$G$69</f>
        <v>63</v>
      </c>
      <c r="D836" s="107">
        <f>Senior_Boys!$H$69</f>
        <v>0</v>
      </c>
      <c r="E836" s="107" t="str">
        <f ca="1">Senior_Boys!$I$69</f>
        <v/>
      </c>
      <c r="K836" s="107" t="str">
        <f ca="1">Senior_Boys!$O$69</f>
        <v/>
      </c>
      <c r="O836" s="123">
        <f>Senior_Boys!$S$69</f>
        <v>0</v>
      </c>
      <c r="P836" s="107" t="str">
        <f t="shared" si="15"/>
        <v/>
      </c>
    </row>
    <row r="837" spans="3:16" x14ac:dyDescent="0.25">
      <c r="C837" s="1">
        <f>Senior_Boys!$G$70</f>
        <v>64</v>
      </c>
      <c r="D837" s="107">
        <f>Senior_Boys!$H$70</f>
        <v>0</v>
      </c>
      <c r="E837" s="107" t="str">
        <f ca="1">Senior_Boys!$I$70</f>
        <v/>
      </c>
      <c r="K837" s="107" t="str">
        <f ca="1">Senior_Boys!$O$70</f>
        <v/>
      </c>
      <c r="O837" s="123">
        <f>Senior_Boys!$S$70</f>
        <v>0</v>
      </c>
      <c r="P837" s="107" t="str">
        <f t="shared" si="15"/>
        <v/>
      </c>
    </row>
    <row r="838" spans="3:16" x14ac:dyDescent="0.25">
      <c r="C838" s="1">
        <f>Senior_Boys!$G$71</f>
        <v>65</v>
      </c>
      <c r="D838" s="107">
        <f>Senior_Boys!$H$71</f>
        <v>0</v>
      </c>
      <c r="E838" s="107" t="str">
        <f ca="1">Senior_Boys!$I$71</f>
        <v/>
      </c>
      <c r="K838" s="107" t="str">
        <f ca="1">Senior_Boys!$O$71</f>
        <v/>
      </c>
      <c r="O838" s="123">
        <f>Senior_Boys!$S$71</f>
        <v>0</v>
      </c>
      <c r="P838" s="107" t="str">
        <f t="shared" si="15"/>
        <v/>
      </c>
    </row>
    <row r="839" spans="3:16" x14ac:dyDescent="0.25">
      <c r="C839" s="1">
        <f>Senior_Boys!$G$72</f>
        <v>66</v>
      </c>
      <c r="D839" s="107">
        <f>Senior_Boys!$H$72</f>
        <v>0</v>
      </c>
      <c r="E839" s="107" t="str">
        <f ca="1">Senior_Boys!$I$72</f>
        <v/>
      </c>
      <c r="K839" s="107" t="str">
        <f ca="1">Senior_Boys!$O$72</f>
        <v/>
      </c>
      <c r="O839" s="123">
        <f>Senior_Boys!$S$72</f>
        <v>0</v>
      </c>
      <c r="P839" s="107" t="str">
        <f t="shared" ref="P839:P873" si="16">IF(D839=0,"",1)</f>
        <v/>
      </c>
    </row>
    <row r="840" spans="3:16" x14ac:dyDescent="0.25">
      <c r="C840" s="1">
        <f>Senior_Boys!$G$73</f>
        <v>67</v>
      </c>
      <c r="D840" s="107">
        <f>Senior_Boys!$H$73</f>
        <v>0</v>
      </c>
      <c r="E840" s="107" t="str">
        <f ca="1">Senior_Boys!$I$73</f>
        <v/>
      </c>
      <c r="K840" s="107" t="str">
        <f ca="1">Senior_Boys!$O$73</f>
        <v/>
      </c>
      <c r="O840" s="123">
        <f>Senior_Boys!$S$73</f>
        <v>0</v>
      </c>
      <c r="P840" s="107" t="str">
        <f t="shared" si="16"/>
        <v/>
      </c>
    </row>
    <row r="841" spans="3:16" x14ac:dyDescent="0.25">
      <c r="C841" s="1">
        <f>Senior_Boys!$G$74</f>
        <v>68</v>
      </c>
      <c r="D841" s="107">
        <f>Senior_Boys!$H$74</f>
        <v>0</v>
      </c>
      <c r="E841" s="107" t="str">
        <f ca="1">Senior_Boys!$I$74</f>
        <v/>
      </c>
      <c r="K841" s="107" t="str">
        <f ca="1">Senior_Boys!$O$74</f>
        <v/>
      </c>
      <c r="O841" s="123">
        <f>Senior_Boys!$S$74</f>
        <v>0</v>
      </c>
      <c r="P841" s="107" t="str">
        <f t="shared" si="16"/>
        <v/>
      </c>
    </row>
    <row r="842" spans="3:16" x14ac:dyDescent="0.25">
      <c r="C842" s="1">
        <f>Senior_Boys!$G$75</f>
        <v>69</v>
      </c>
      <c r="D842" s="107">
        <f>Senior_Boys!$H$75</f>
        <v>0</v>
      </c>
      <c r="E842" s="107" t="str">
        <f ca="1">Senior_Boys!$I$75</f>
        <v/>
      </c>
      <c r="K842" s="107" t="str">
        <f ca="1">Senior_Boys!$O$75</f>
        <v/>
      </c>
      <c r="O842" s="123">
        <f>Senior_Boys!$S$75</f>
        <v>0</v>
      </c>
      <c r="P842" s="107" t="str">
        <f t="shared" si="16"/>
        <v/>
      </c>
    </row>
    <row r="843" spans="3:16" x14ac:dyDescent="0.25">
      <c r="C843" s="1">
        <f>Senior_Boys!$G$76</f>
        <v>70</v>
      </c>
      <c r="D843" s="107">
        <f>Senior_Boys!$H$76</f>
        <v>0</v>
      </c>
      <c r="E843" s="107" t="str">
        <f ca="1">Senior_Boys!$I$76</f>
        <v/>
      </c>
      <c r="K843" s="107" t="str">
        <f ca="1">Senior_Boys!$O$76</f>
        <v/>
      </c>
      <c r="O843" s="123">
        <f>Senior_Boys!$S$76</f>
        <v>0</v>
      </c>
      <c r="P843" s="107" t="str">
        <f t="shared" si="16"/>
        <v/>
      </c>
    </row>
    <row r="844" spans="3:16" x14ac:dyDescent="0.25">
      <c r="C844" s="1">
        <f>Senior_Boys!$G$77</f>
        <v>71</v>
      </c>
      <c r="D844" s="107">
        <f>Senior_Boys!$H$77</f>
        <v>0</v>
      </c>
      <c r="E844" s="107" t="str">
        <f ca="1">Senior_Boys!$I$77</f>
        <v/>
      </c>
      <c r="K844" s="107" t="str">
        <f ca="1">Senior_Boys!$O$77</f>
        <v/>
      </c>
      <c r="O844" s="123">
        <f>Senior_Boys!$S$77</f>
        <v>0</v>
      </c>
      <c r="P844" s="107" t="str">
        <f t="shared" si="16"/>
        <v/>
      </c>
    </row>
    <row r="845" spans="3:16" x14ac:dyDescent="0.25">
      <c r="C845" s="1">
        <f>Senior_Boys!$G$78</f>
        <v>72</v>
      </c>
      <c r="D845" s="107">
        <f>Senior_Boys!$H$78</f>
        <v>0</v>
      </c>
      <c r="E845" s="107" t="str">
        <f ca="1">Senior_Boys!$I$78</f>
        <v/>
      </c>
      <c r="K845" s="107" t="str">
        <f ca="1">Senior_Boys!$O$78</f>
        <v/>
      </c>
      <c r="O845" s="123">
        <f>Senior_Boys!$S$78</f>
        <v>0</v>
      </c>
      <c r="P845" s="107" t="str">
        <f t="shared" si="16"/>
        <v/>
      </c>
    </row>
    <row r="846" spans="3:16" x14ac:dyDescent="0.25">
      <c r="C846" s="1">
        <f>Senior_Boys!$G$79</f>
        <v>73</v>
      </c>
      <c r="D846" s="107">
        <f>Senior_Boys!$H$79</f>
        <v>0</v>
      </c>
      <c r="E846" s="107" t="str">
        <f ca="1">Senior_Boys!$I$79</f>
        <v/>
      </c>
      <c r="K846" s="107" t="str">
        <f ca="1">Senior_Boys!$O$79</f>
        <v/>
      </c>
      <c r="O846" s="123">
        <f>Senior_Boys!$S$79</f>
        <v>0</v>
      </c>
      <c r="P846" s="107" t="str">
        <f t="shared" si="16"/>
        <v/>
      </c>
    </row>
    <row r="847" spans="3:16" x14ac:dyDescent="0.25">
      <c r="C847" s="1">
        <f>Senior_Boys!$G$80</f>
        <v>74</v>
      </c>
      <c r="D847" s="107">
        <f>Senior_Boys!$H$80</f>
        <v>0</v>
      </c>
      <c r="E847" s="107" t="str">
        <f ca="1">Senior_Boys!$I$80</f>
        <v/>
      </c>
      <c r="K847" s="107" t="str">
        <f ca="1">Senior_Boys!$O$80</f>
        <v/>
      </c>
      <c r="O847" s="123">
        <f>Senior_Boys!$S$80</f>
        <v>0</v>
      </c>
      <c r="P847" s="107" t="str">
        <f t="shared" si="16"/>
        <v/>
      </c>
    </row>
    <row r="848" spans="3:16" x14ac:dyDescent="0.25">
      <c r="C848" s="1">
        <f>Senior_Boys!$G$81</f>
        <v>75</v>
      </c>
      <c r="D848" s="107">
        <f>Senior_Boys!$H$81</f>
        <v>0</v>
      </c>
      <c r="E848" s="107" t="str">
        <f ca="1">Senior_Boys!$I$81</f>
        <v/>
      </c>
      <c r="K848" s="107" t="str">
        <f ca="1">Senior_Boys!$O$81</f>
        <v/>
      </c>
      <c r="O848" s="123">
        <f>Senior_Boys!$S$81</f>
        <v>0</v>
      </c>
      <c r="P848" s="107" t="str">
        <f t="shared" si="16"/>
        <v/>
      </c>
    </row>
    <row r="849" spans="3:16" x14ac:dyDescent="0.25">
      <c r="C849" s="1">
        <f>Senior_Boys!$G$82</f>
        <v>76</v>
      </c>
      <c r="D849" s="107">
        <f>Senior_Boys!$H$82</f>
        <v>0</v>
      </c>
      <c r="E849" s="107" t="str">
        <f ca="1">Senior_Boys!$I$82</f>
        <v/>
      </c>
      <c r="K849" s="107" t="str">
        <f ca="1">Senior_Boys!$O$82</f>
        <v/>
      </c>
      <c r="O849" s="123">
        <f>Senior_Boys!$S$82</f>
        <v>0</v>
      </c>
      <c r="P849" s="107" t="str">
        <f t="shared" si="16"/>
        <v/>
      </c>
    </row>
    <row r="850" spans="3:16" x14ac:dyDescent="0.25">
      <c r="C850" s="1">
        <f>Senior_Boys!$G$83</f>
        <v>77</v>
      </c>
      <c r="D850" s="107">
        <f>Senior_Boys!$H$83</f>
        <v>0</v>
      </c>
      <c r="E850" s="107" t="str">
        <f ca="1">Senior_Boys!$I$83</f>
        <v/>
      </c>
      <c r="K850" s="107" t="str">
        <f ca="1">Senior_Boys!$O$83</f>
        <v/>
      </c>
      <c r="O850" s="123">
        <f>Senior_Boys!$S$83</f>
        <v>0</v>
      </c>
      <c r="P850" s="107" t="str">
        <f t="shared" si="16"/>
        <v/>
      </c>
    </row>
    <row r="851" spans="3:16" x14ac:dyDescent="0.25">
      <c r="C851" s="1">
        <f>Senior_Boys!$G$84</f>
        <v>78</v>
      </c>
      <c r="D851" s="107">
        <f>Senior_Boys!$H$84</f>
        <v>0</v>
      </c>
      <c r="E851" s="107" t="str">
        <f ca="1">Senior_Boys!$I$84</f>
        <v/>
      </c>
      <c r="K851" s="107" t="str">
        <f ca="1">Senior_Boys!$O$84</f>
        <v/>
      </c>
      <c r="O851" s="123">
        <f>Senior_Boys!$S$84</f>
        <v>0</v>
      </c>
      <c r="P851" s="107" t="str">
        <f t="shared" si="16"/>
        <v/>
      </c>
    </row>
    <row r="852" spans="3:16" x14ac:dyDescent="0.25">
      <c r="C852" s="1">
        <f>Senior_Boys!$G$85</f>
        <v>79</v>
      </c>
      <c r="D852" s="107">
        <f>Senior_Boys!$H$85</f>
        <v>0</v>
      </c>
      <c r="E852" s="107" t="str">
        <f ca="1">Senior_Boys!$I$85</f>
        <v/>
      </c>
      <c r="K852" s="107" t="str">
        <f ca="1">Senior_Boys!$O$85</f>
        <v/>
      </c>
      <c r="O852" s="123">
        <f>Senior_Boys!$S$85</f>
        <v>0</v>
      </c>
      <c r="P852" s="107" t="str">
        <f t="shared" si="16"/>
        <v/>
      </c>
    </row>
    <row r="853" spans="3:16" x14ac:dyDescent="0.25">
      <c r="C853" s="1">
        <f>Senior_Boys!$G$86</f>
        <v>80</v>
      </c>
      <c r="D853" s="107">
        <f>Senior_Boys!$H$86</f>
        <v>0</v>
      </c>
      <c r="E853" s="107" t="str">
        <f ca="1">Senior_Boys!$I$86</f>
        <v/>
      </c>
      <c r="K853" s="107" t="str">
        <f ca="1">Senior_Boys!$O$86</f>
        <v/>
      </c>
      <c r="O853" s="123">
        <f>Senior_Boys!$S$86</f>
        <v>0</v>
      </c>
      <c r="P853" s="107" t="str">
        <f t="shared" si="16"/>
        <v/>
      </c>
    </row>
    <row r="854" spans="3:16" x14ac:dyDescent="0.25">
      <c r="C854" s="1">
        <f>Senior_Boys!$G$87</f>
        <v>81</v>
      </c>
      <c r="D854" s="107">
        <f>Senior_Boys!$H$87</f>
        <v>0</v>
      </c>
      <c r="E854" s="107" t="str">
        <f ca="1">Senior_Boys!$I$87</f>
        <v/>
      </c>
      <c r="K854" s="107" t="str">
        <f ca="1">Senior_Boys!$O$87</f>
        <v/>
      </c>
      <c r="O854" s="123">
        <f>Senior_Boys!$S$87</f>
        <v>0</v>
      </c>
      <c r="P854" s="107" t="str">
        <f t="shared" si="16"/>
        <v/>
      </c>
    </row>
    <row r="855" spans="3:16" x14ac:dyDescent="0.25">
      <c r="C855" s="1">
        <f>Senior_Boys!$G$88</f>
        <v>82</v>
      </c>
      <c r="D855" s="107">
        <f>Senior_Boys!$H$88</f>
        <v>0</v>
      </c>
      <c r="E855" s="107" t="str">
        <f ca="1">Senior_Boys!$I$88</f>
        <v/>
      </c>
      <c r="K855" s="107" t="str">
        <f ca="1">Senior_Boys!$O$88</f>
        <v/>
      </c>
      <c r="O855" s="123">
        <f>Senior_Boys!$S$88</f>
        <v>0</v>
      </c>
      <c r="P855" s="107" t="str">
        <f t="shared" si="16"/>
        <v/>
      </c>
    </row>
    <row r="856" spans="3:16" x14ac:dyDescent="0.25">
      <c r="C856" s="1">
        <f>Senior_Boys!$G$89</f>
        <v>83</v>
      </c>
      <c r="D856" s="107">
        <f>Senior_Boys!$H$89</f>
        <v>0</v>
      </c>
      <c r="E856" s="107" t="str">
        <f ca="1">Senior_Boys!$I$89</f>
        <v/>
      </c>
      <c r="K856" s="107" t="str">
        <f ca="1">Senior_Boys!$O$89</f>
        <v/>
      </c>
      <c r="O856" s="123">
        <f>Senior_Boys!$S$89</f>
        <v>0</v>
      </c>
      <c r="P856" s="107" t="str">
        <f t="shared" si="16"/>
        <v/>
      </c>
    </row>
    <row r="857" spans="3:16" x14ac:dyDescent="0.25">
      <c r="C857" s="1">
        <f>Senior_Boys!$G$90</f>
        <v>84</v>
      </c>
      <c r="D857" s="107">
        <f>Senior_Boys!$H$90</f>
        <v>0</v>
      </c>
      <c r="E857" s="107" t="str">
        <f ca="1">Senior_Boys!$I$90</f>
        <v/>
      </c>
      <c r="K857" s="107" t="str">
        <f ca="1">Senior_Boys!$O$90</f>
        <v/>
      </c>
      <c r="O857" s="123">
        <f>Senior_Boys!$S$90</f>
        <v>0</v>
      </c>
      <c r="P857" s="107" t="str">
        <f t="shared" si="16"/>
        <v/>
      </c>
    </row>
    <row r="858" spans="3:16" x14ac:dyDescent="0.25">
      <c r="C858" s="1">
        <f>Senior_Boys!$G$91</f>
        <v>85</v>
      </c>
      <c r="D858" s="107">
        <f>Senior_Boys!$H$91</f>
        <v>0</v>
      </c>
      <c r="E858" s="107" t="str">
        <f ca="1">Senior_Boys!$I$91</f>
        <v/>
      </c>
      <c r="K858" s="107" t="str">
        <f ca="1">Senior_Boys!$O$91</f>
        <v/>
      </c>
      <c r="O858" s="123">
        <f>Senior_Boys!$S$91</f>
        <v>0</v>
      </c>
      <c r="P858" s="107" t="str">
        <f t="shared" si="16"/>
        <v/>
      </c>
    </row>
    <row r="859" spans="3:16" x14ac:dyDescent="0.25">
      <c r="C859" s="1">
        <f>Senior_Boys!$G$92</f>
        <v>86</v>
      </c>
      <c r="D859" s="107">
        <f>Senior_Boys!$H$92</f>
        <v>0</v>
      </c>
      <c r="E859" s="107" t="str">
        <f ca="1">Senior_Boys!$I$92</f>
        <v/>
      </c>
      <c r="K859" s="107" t="str">
        <f ca="1">Senior_Boys!$O$92</f>
        <v/>
      </c>
      <c r="O859" s="123">
        <f>Senior_Boys!$S$92</f>
        <v>0</v>
      </c>
      <c r="P859" s="107" t="str">
        <f t="shared" si="16"/>
        <v/>
      </c>
    </row>
    <row r="860" spans="3:16" x14ac:dyDescent="0.25">
      <c r="C860" s="1">
        <f>Senior_Boys!$G$93</f>
        <v>87</v>
      </c>
      <c r="D860" s="107">
        <f>Senior_Boys!$H$93</f>
        <v>0</v>
      </c>
      <c r="E860" s="107" t="str">
        <f ca="1">Senior_Boys!$I$93</f>
        <v/>
      </c>
      <c r="K860" s="107" t="str">
        <f ca="1">Senior_Boys!$O$93</f>
        <v/>
      </c>
      <c r="O860" s="123">
        <f>Senior_Boys!$S$93</f>
        <v>0</v>
      </c>
      <c r="P860" s="107" t="str">
        <f t="shared" si="16"/>
        <v/>
      </c>
    </row>
    <row r="861" spans="3:16" x14ac:dyDescent="0.25">
      <c r="C861" s="1">
        <f>Senior_Boys!$G$94</f>
        <v>88</v>
      </c>
      <c r="D861" s="107">
        <f>Senior_Boys!$H$94</f>
        <v>0</v>
      </c>
      <c r="E861" s="107" t="str">
        <f ca="1">Senior_Boys!$I$94</f>
        <v/>
      </c>
      <c r="K861" s="107" t="str">
        <f ca="1">Senior_Boys!$O$94</f>
        <v/>
      </c>
      <c r="O861" s="123">
        <f>Senior_Boys!$S$94</f>
        <v>0</v>
      </c>
      <c r="P861" s="107" t="str">
        <f t="shared" si="16"/>
        <v/>
      </c>
    </row>
    <row r="862" spans="3:16" x14ac:dyDescent="0.25">
      <c r="C862" s="1">
        <f>Senior_Boys!$G$95</f>
        <v>89</v>
      </c>
      <c r="D862" s="107">
        <f>Senior_Boys!$H$95</f>
        <v>0</v>
      </c>
      <c r="E862" s="107" t="str">
        <f ca="1">Senior_Boys!$I$95</f>
        <v/>
      </c>
      <c r="K862" s="107" t="str">
        <f ca="1">Senior_Boys!$O$95</f>
        <v/>
      </c>
      <c r="O862" s="123">
        <f>Senior_Boys!$S$95</f>
        <v>0</v>
      </c>
      <c r="P862" s="107" t="str">
        <f t="shared" si="16"/>
        <v/>
      </c>
    </row>
    <row r="863" spans="3:16" x14ac:dyDescent="0.25">
      <c r="C863" s="1">
        <f>Senior_Boys!$G$96</f>
        <v>90</v>
      </c>
      <c r="D863" s="107">
        <f>Senior_Boys!$H$96</f>
        <v>0</v>
      </c>
      <c r="E863" s="107" t="str">
        <f ca="1">Senior_Boys!$I$96</f>
        <v/>
      </c>
      <c r="K863" s="107" t="str">
        <f ca="1">Senior_Boys!$O$96</f>
        <v/>
      </c>
      <c r="O863" s="123">
        <f>Senior_Boys!$S$96</f>
        <v>0</v>
      </c>
      <c r="P863" s="107" t="str">
        <f t="shared" si="16"/>
        <v/>
      </c>
    </row>
    <row r="864" spans="3:16" x14ac:dyDescent="0.25">
      <c r="C864" s="1">
        <f>Senior_Boys!$G$97</f>
        <v>91</v>
      </c>
      <c r="D864" s="107">
        <f>Senior_Boys!$H$97</f>
        <v>0</v>
      </c>
      <c r="E864" s="107" t="str">
        <f ca="1">Senior_Boys!$I$97</f>
        <v/>
      </c>
      <c r="K864" s="107" t="str">
        <f ca="1">Senior_Boys!$O$97</f>
        <v/>
      </c>
      <c r="O864" s="123">
        <f>Senior_Boys!$S$97</f>
        <v>0</v>
      </c>
      <c r="P864" s="107" t="str">
        <f t="shared" si="16"/>
        <v/>
      </c>
    </row>
    <row r="865" spans="1:16" x14ac:dyDescent="0.25">
      <c r="C865" s="1">
        <f>Senior_Boys!$G$98</f>
        <v>92</v>
      </c>
      <c r="D865" s="107">
        <f>Senior_Boys!$H$98</f>
        <v>0</v>
      </c>
      <c r="E865" s="107" t="str">
        <f ca="1">Senior_Boys!$I$98</f>
        <v/>
      </c>
      <c r="K865" s="107" t="str">
        <f ca="1">Senior_Boys!$O$98</f>
        <v/>
      </c>
      <c r="O865" s="123">
        <f>Senior_Boys!$S$98</f>
        <v>0</v>
      </c>
      <c r="P865" s="107" t="str">
        <f t="shared" si="16"/>
        <v/>
      </c>
    </row>
    <row r="866" spans="1:16" x14ac:dyDescent="0.25">
      <c r="C866" s="1">
        <f>Senior_Boys!$G$99</f>
        <v>93</v>
      </c>
      <c r="D866" s="107">
        <f>Senior_Boys!$H$99</f>
        <v>0</v>
      </c>
      <c r="E866" s="107" t="str">
        <f ca="1">Senior_Boys!$I$99</f>
        <v/>
      </c>
      <c r="K866" s="107" t="str">
        <f ca="1">Senior_Boys!$O$99</f>
        <v/>
      </c>
      <c r="O866" s="123">
        <f>Senior_Boys!$S$99</f>
        <v>0</v>
      </c>
      <c r="P866" s="107" t="str">
        <f t="shared" si="16"/>
        <v/>
      </c>
    </row>
    <row r="867" spans="1:16" x14ac:dyDescent="0.25">
      <c r="C867" s="1">
        <f>Senior_Boys!$G$100</f>
        <v>94</v>
      </c>
      <c r="D867" s="107">
        <f>Senior_Boys!$H$100</f>
        <v>0</v>
      </c>
      <c r="E867" s="107" t="str">
        <f ca="1">Senior_Boys!$I$100</f>
        <v/>
      </c>
      <c r="K867" s="107" t="str">
        <f ca="1">Senior_Boys!$O$100</f>
        <v/>
      </c>
      <c r="O867" s="123">
        <f>Senior_Boys!$S$100</f>
        <v>0</v>
      </c>
      <c r="P867" s="107" t="str">
        <f t="shared" si="16"/>
        <v/>
      </c>
    </row>
    <row r="868" spans="1:16" x14ac:dyDescent="0.25">
      <c r="C868" s="1">
        <f>Senior_Boys!$G$101</f>
        <v>95</v>
      </c>
      <c r="D868" s="107">
        <f>Senior_Boys!$H$101</f>
        <v>0</v>
      </c>
      <c r="E868" s="107" t="str">
        <f ca="1">Senior_Boys!$I$101</f>
        <v/>
      </c>
      <c r="K868" s="107" t="str">
        <f ca="1">Senior_Boys!$O$101</f>
        <v/>
      </c>
      <c r="O868" s="123">
        <f>Senior_Boys!$S$101</f>
        <v>0</v>
      </c>
      <c r="P868" s="107" t="str">
        <f t="shared" si="16"/>
        <v/>
      </c>
    </row>
    <row r="869" spans="1:16" x14ac:dyDescent="0.25">
      <c r="C869" s="1">
        <f>Senior_Boys!$G$102</f>
        <v>96</v>
      </c>
      <c r="D869" s="107">
        <f>Senior_Boys!$H$102</f>
        <v>0</v>
      </c>
      <c r="E869" s="107" t="str">
        <f ca="1">Senior_Boys!$I$102</f>
        <v/>
      </c>
      <c r="K869" s="107" t="str">
        <f ca="1">Senior_Boys!$O$102</f>
        <v/>
      </c>
      <c r="O869" s="123">
        <f>Senior_Boys!$S$102</f>
        <v>0</v>
      </c>
      <c r="P869" s="107" t="str">
        <f t="shared" si="16"/>
        <v/>
      </c>
    </row>
    <row r="870" spans="1:16" x14ac:dyDescent="0.25">
      <c r="C870" s="1">
        <f>Senior_Boys!$G$103</f>
        <v>97</v>
      </c>
      <c r="D870" s="107">
        <f>Senior_Boys!$H$103</f>
        <v>0</v>
      </c>
      <c r="E870" s="107" t="str">
        <f ca="1">Senior_Boys!$I$103</f>
        <v/>
      </c>
      <c r="K870" s="107" t="str">
        <f ca="1">Senior_Boys!$O$103</f>
        <v/>
      </c>
      <c r="O870" s="123">
        <f>Senior_Boys!$S$103</f>
        <v>0</v>
      </c>
      <c r="P870" s="107" t="str">
        <f t="shared" si="16"/>
        <v/>
      </c>
    </row>
    <row r="871" spans="1:16" x14ac:dyDescent="0.25">
      <c r="C871" s="1">
        <f>Senior_Boys!$G$104</f>
        <v>98</v>
      </c>
      <c r="D871" s="107">
        <f>Senior_Boys!$H$104</f>
        <v>0</v>
      </c>
      <c r="E871" s="107" t="str">
        <f ca="1">Senior_Boys!$I$104</f>
        <v/>
      </c>
      <c r="K871" s="107" t="str">
        <f ca="1">Senior_Boys!$O$104</f>
        <v/>
      </c>
      <c r="O871" s="123">
        <f>Senior_Boys!$S$104</f>
        <v>0</v>
      </c>
      <c r="P871" s="107" t="str">
        <f t="shared" si="16"/>
        <v/>
      </c>
    </row>
    <row r="872" spans="1:16" x14ac:dyDescent="0.25">
      <c r="C872" s="1">
        <f>Senior_Boys!$G$105</f>
        <v>99</v>
      </c>
      <c r="D872" s="107">
        <f>Senior_Boys!$H$105</f>
        <v>0</v>
      </c>
      <c r="E872" s="107" t="str">
        <f ca="1">Senior_Boys!$I$105</f>
        <v/>
      </c>
      <c r="K872" s="107" t="str">
        <f ca="1">Senior_Boys!$O$105</f>
        <v/>
      </c>
      <c r="O872" s="123">
        <f>Senior_Boys!$S$105</f>
        <v>0</v>
      </c>
      <c r="P872" s="107" t="str">
        <f t="shared" si="16"/>
        <v/>
      </c>
    </row>
    <row r="873" spans="1:16" x14ac:dyDescent="0.25">
      <c r="C873" s="1">
        <f>Senior_Boys!$G$106</f>
        <v>100</v>
      </c>
      <c r="D873" s="107">
        <f>Senior_Boys!$H$106</f>
        <v>0</v>
      </c>
      <c r="E873" s="107" t="str">
        <f ca="1">Senior_Boys!$I$106</f>
        <v/>
      </c>
      <c r="K873" s="107" t="str">
        <f ca="1">Senior_Boys!$O$106</f>
        <v/>
      </c>
      <c r="O873" s="123">
        <f>Senior_Boys!$S$106</f>
        <v>0</v>
      </c>
      <c r="P873" s="107" t="str">
        <f t="shared" si="16"/>
        <v/>
      </c>
    </row>
    <row r="874" spans="1:16" x14ac:dyDescent="0.25">
      <c r="A874" s="4"/>
      <c r="B874" s="4"/>
      <c r="C874" s="131" t="str">
        <f ca="1">CONCATENATE($C772," ","Individual Medal Winners")</f>
        <v>Senior Boys Individual Medal Winners</v>
      </c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07">
        <f>IF(D876="","",1)</f>
        <v>1</v>
      </c>
    </row>
    <row r="875" spans="1:16" x14ac:dyDescent="0.25">
      <c r="C875" s="106" t="s">
        <v>0</v>
      </c>
      <c r="D875" s="106" t="s">
        <v>1</v>
      </c>
      <c r="E875" s="106" t="s">
        <v>2</v>
      </c>
      <c r="F875" s="106"/>
      <c r="G875" s="106"/>
      <c r="H875" s="106"/>
      <c r="I875" s="106"/>
      <c r="J875" s="106"/>
      <c r="K875" s="106" t="s">
        <v>82</v>
      </c>
      <c r="L875" s="106"/>
      <c r="M875" s="106"/>
      <c r="N875" s="106"/>
      <c r="O875" s="1" t="s">
        <v>3</v>
      </c>
      <c r="P875" s="107">
        <f>IF(D876="","",1)</f>
        <v>1</v>
      </c>
    </row>
    <row r="876" spans="1:16" x14ac:dyDescent="0.25">
      <c r="C876" s="1">
        <v>1</v>
      </c>
      <c r="D876" s="107">
        <f>Senior_Boys!$H$109</f>
        <v>63</v>
      </c>
      <c r="E876" s="107" t="str">
        <f ca="1">Senior_Boys!$I$109</f>
        <v>Ross Charlton</v>
      </c>
      <c r="K876" s="107" t="str">
        <f ca="1">Senior_Boys!$O$109</f>
        <v>Northumberland</v>
      </c>
      <c r="O876" s="123">
        <f>Senior_Boys!$S$109</f>
        <v>22.46</v>
      </c>
      <c r="P876" s="107">
        <f>IF(D876="","",1)</f>
        <v>1</v>
      </c>
    </row>
    <row r="877" spans="1:16" x14ac:dyDescent="0.25">
      <c r="C877" s="1">
        <v>2</v>
      </c>
      <c r="D877" s="107">
        <f>Senior_Boys!$H$110</f>
        <v>9</v>
      </c>
      <c r="E877" s="107" t="str">
        <f ca="1">Senior_Boys!$I$110</f>
        <v>Jake Creasey</v>
      </c>
      <c r="K877" s="107" t="str">
        <f ca="1">Senior_Boys!$O$110</f>
        <v>Cleveland</v>
      </c>
      <c r="O877" s="123">
        <f>Senior_Boys!$S$110</f>
        <v>22.53</v>
      </c>
      <c r="P877" s="107">
        <f>IF(D877="","",1)</f>
        <v>1</v>
      </c>
    </row>
    <row r="878" spans="1:16" x14ac:dyDescent="0.25">
      <c r="C878" s="1">
        <v>3</v>
      </c>
      <c r="D878" s="107">
        <f>Senior_Boys!$H$111</f>
        <v>65</v>
      </c>
      <c r="E878" s="107" t="str">
        <f ca="1">Senior_Boys!$I$111</f>
        <v>Josh Fiddaman</v>
      </c>
      <c r="K878" s="107" t="str">
        <f ca="1">Senior_Boys!$O$111</f>
        <v>Northumberland</v>
      </c>
      <c r="O878" s="123">
        <f>Senior_Boys!$S$111</f>
        <v>23</v>
      </c>
      <c r="P878" s="107">
        <f>IF(D878="","",1)</f>
        <v>1</v>
      </c>
    </row>
    <row r="880" spans="1:16" x14ac:dyDescent="0.25">
      <c r="C880" s="131" t="str">
        <f ca="1">CONCATENATE($C772," ","Team Results")</f>
        <v>Senior Boys Team Results</v>
      </c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07">
        <f ca="1">IF(D882="","",1)</f>
        <v>1</v>
      </c>
    </row>
    <row r="881" spans="3:27" x14ac:dyDescent="0.25">
      <c r="C881" s="106"/>
      <c r="D881" s="106" t="s">
        <v>13</v>
      </c>
      <c r="E881" s="106"/>
      <c r="F881" s="106"/>
      <c r="G881" s="5"/>
      <c r="H881" s="5"/>
      <c r="I881" s="106" t="s">
        <v>14</v>
      </c>
      <c r="J881" s="106" t="s">
        <v>15</v>
      </c>
      <c r="K881" s="106" t="s">
        <v>16</v>
      </c>
      <c r="L881" s="106" t="s">
        <v>17</v>
      </c>
      <c r="M881" s="106" t="s">
        <v>18</v>
      </c>
      <c r="N881" s="106" t="s">
        <v>19</v>
      </c>
      <c r="O881" s="106" t="s">
        <v>20</v>
      </c>
      <c r="P881" s="107">
        <f ca="1">IF(D882="","",1)</f>
        <v>1</v>
      </c>
    </row>
    <row r="882" spans="3:27" x14ac:dyDescent="0.25">
      <c r="C882" s="1">
        <v>1</v>
      </c>
      <c r="D882" s="107" t="str">
        <f ca="1">Senior_Boys!$H$115</f>
        <v>Northumberland</v>
      </c>
      <c r="I882" s="107">
        <f ca="1">Senior_Boys!$M$115</f>
        <v>1</v>
      </c>
      <c r="J882" s="107">
        <f ca="1">Senior_Boys!$N$115</f>
        <v>3</v>
      </c>
      <c r="K882" s="107">
        <f ca="1">Senior_Boys!$O$115</f>
        <v>6</v>
      </c>
      <c r="L882" s="107">
        <f ca="1">Senior_Boys!$P$115</f>
        <v>9</v>
      </c>
      <c r="M882" s="107">
        <f ca="1">Senior_Boys!$Q$115</f>
        <v>10</v>
      </c>
      <c r="N882" s="107">
        <f ca="1">Senior_Boys!$R$115</f>
        <v>13</v>
      </c>
      <c r="O882" s="107">
        <f ca="1">Senior_Boys!$S$115</f>
        <v>42</v>
      </c>
      <c r="P882" s="107">
        <f ca="1">IF(D882="","",1)</f>
        <v>1</v>
      </c>
    </row>
    <row r="883" spans="3:27" x14ac:dyDescent="0.25">
      <c r="C883" s="1">
        <v>2</v>
      </c>
      <c r="D883" s="107" t="str">
        <f ca="1">Senior_Boys!$H$116</f>
        <v>Cumbria</v>
      </c>
      <c r="I883" s="107">
        <f ca="1">Senior_Boys!$M$116</f>
        <v>4</v>
      </c>
      <c r="J883" s="107">
        <f ca="1">Senior_Boys!$N$116</f>
        <v>5</v>
      </c>
      <c r="K883" s="107">
        <f ca="1">Senior_Boys!$O$116</f>
        <v>7</v>
      </c>
      <c r="L883" s="107">
        <f ca="1">Senior_Boys!$P$116</f>
        <v>8</v>
      </c>
      <c r="M883" s="107">
        <f ca="1">Senior_Boys!$Q$116</f>
        <v>15</v>
      </c>
      <c r="N883" s="107">
        <f ca="1">Senior_Boys!$R$116</f>
        <v>18</v>
      </c>
      <c r="O883" s="107">
        <f ca="1">Senior_Boys!$S$116</f>
        <v>57</v>
      </c>
      <c r="P883" s="107">
        <f ca="1">IF(D883="","",1)</f>
        <v>1</v>
      </c>
    </row>
    <row r="884" spans="3:27" x14ac:dyDescent="0.25">
      <c r="C884" s="1">
        <v>3</v>
      </c>
      <c r="D884" s="107" t="str">
        <f ca="1">Senior_Boys!$H$117</f>
        <v>North Yorkshire</v>
      </c>
      <c r="I884" s="107">
        <f ca="1">Senior_Boys!$M$117</f>
        <v>11</v>
      </c>
      <c r="J884" s="107">
        <f ca="1">Senior_Boys!$N$117</f>
        <v>12</v>
      </c>
      <c r="K884" s="107">
        <f ca="1">Senior_Boys!$O$117</f>
        <v>16</v>
      </c>
      <c r="L884" s="107">
        <f ca="1">Senior_Boys!$P$117</f>
        <v>19</v>
      </c>
      <c r="M884" s="107">
        <f ca="1">Senior_Boys!$Q$117</f>
        <v>22</v>
      </c>
      <c r="N884" s="107">
        <f ca="1">Senior_Boys!$R$117</f>
        <v>26</v>
      </c>
      <c r="O884" s="107">
        <f ca="1">Senior_Boys!$S$117</f>
        <v>106</v>
      </c>
      <c r="P884" s="107">
        <f ca="1">IF(D884="","",1)</f>
        <v>1</v>
      </c>
    </row>
    <row r="885" spans="3:27" x14ac:dyDescent="0.25">
      <c r="C885" s="1">
        <v>4</v>
      </c>
      <c r="D885" s="107" t="str">
        <f ca="1">Senior_Boys!$H$118</f>
        <v>Durham</v>
      </c>
      <c r="I885" s="107">
        <f ca="1">Senior_Boys!$M$118</f>
        <v>20</v>
      </c>
      <c r="J885" s="107">
        <f ca="1">Senior_Boys!$N$118</f>
        <v>21</v>
      </c>
      <c r="K885" s="107">
        <f ca="1">Senior_Boys!$O$118</f>
        <v>32</v>
      </c>
      <c r="L885" s="107">
        <f ca="1">Senior_Boys!$P$118</f>
        <v>33</v>
      </c>
      <c r="M885" s="107">
        <f ca="1">Senior_Boys!$Q$118</f>
        <v>38</v>
      </c>
      <c r="N885" s="107">
        <f ca="1">Senior_Boys!$R$118</f>
        <v>39</v>
      </c>
      <c r="O885" s="107">
        <f ca="1">Senior_Boys!$S$118</f>
        <v>183</v>
      </c>
      <c r="P885" s="107">
        <f ca="1">IF(D885="","",1)</f>
        <v>1</v>
      </c>
    </row>
    <row r="886" spans="3:27" x14ac:dyDescent="0.25">
      <c r="C886" s="1">
        <v>5</v>
      </c>
      <c r="D886" s="107" t="str">
        <f ca="1">Senior_Boys!$H$119</f>
        <v/>
      </c>
      <c r="I886" s="107" t="str">
        <f ca="1">Senior_Boys!$M$119</f>
        <v/>
      </c>
      <c r="J886" s="107" t="str">
        <f ca="1">Senior_Boys!$N$119</f>
        <v/>
      </c>
      <c r="K886" s="107" t="str">
        <f ca="1">Senior_Boys!$O$119</f>
        <v/>
      </c>
      <c r="L886" s="107" t="str">
        <f ca="1">Senior_Boys!$P$119</f>
        <v/>
      </c>
      <c r="M886" s="107" t="str">
        <f ca="1">Senior_Boys!$Q$119</f>
        <v/>
      </c>
      <c r="N886" s="107" t="str">
        <f ca="1">Senior_Boys!$R$119</f>
        <v/>
      </c>
      <c r="O886" s="107">
        <f ca="1">Senior_Boys!$S$119</f>
        <v>0</v>
      </c>
      <c r="P886" s="107" t="str">
        <f ca="1">IF(D886="","",1)</f>
        <v/>
      </c>
    </row>
    <row r="887" spans="3:27" ht="20.100000000000001" customHeight="1" x14ac:dyDescent="0.25">
      <c r="P887" s="107">
        <f ca="1">IF(D882="","",1)</f>
        <v>1</v>
      </c>
    </row>
    <row r="888" spans="3:27" ht="17.100000000000001" customHeight="1" x14ac:dyDescent="0.25">
      <c r="C888" s="130" t="str">
        <f>Home!$B$1</f>
        <v>Northern Schools' Inter-County Cross Country Championships</v>
      </c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07">
        <f>IF(D894=0,"",1)</f>
        <v>1</v>
      </c>
      <c r="T888" s="122"/>
      <c r="W888" s="128"/>
      <c r="X888" s="128"/>
      <c r="Y888" s="128"/>
      <c r="Z888" s="128"/>
      <c r="AA888" s="107" t="str">
        <f>CONCATENATE(U888," ",V888)</f>
        <v xml:space="preserve"> </v>
      </c>
    </row>
    <row r="889" spans="3:27" ht="17.100000000000001" customHeight="1" x14ac:dyDescent="0.25">
      <c r="C889" s="130" t="str">
        <f>Home!$B$2</f>
        <v>Temple Park, South Shields</v>
      </c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07">
        <f>IF(D894=0,"",1)</f>
        <v>1</v>
      </c>
      <c r="W889" s="128"/>
      <c r="X889" s="128"/>
      <c r="Y889" s="128"/>
      <c r="Z889" s="128"/>
    </row>
    <row r="890" spans="3:27" ht="17.100000000000001" customHeight="1" x14ac:dyDescent="0.25">
      <c r="C890" s="131" t="str">
        <f>Home!$G$3</f>
        <v>Saturday 2nd February 2019</v>
      </c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07">
        <f>IF(D894=0,"",1)</f>
        <v>1</v>
      </c>
    </row>
    <row r="891" spans="3:27" ht="40.5" customHeight="1" x14ac:dyDescent="0.25"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7">
        <f>IF(D894=0,"",1)</f>
        <v>1</v>
      </c>
    </row>
    <row r="892" spans="3:27" x14ac:dyDescent="0.25">
      <c r="C892" s="1" t="str">
        <f ca="1">Senior_Girls!$G$5</f>
        <v>Senior Girls</v>
      </c>
      <c r="P892" s="107">
        <f>IF(D894=0,"",1)</f>
        <v>1</v>
      </c>
    </row>
    <row r="893" spans="3:27" x14ac:dyDescent="0.25">
      <c r="C893" s="106" t="s">
        <v>0</v>
      </c>
      <c r="D893" s="106" t="s">
        <v>1</v>
      </c>
      <c r="E893" s="106" t="s">
        <v>2</v>
      </c>
      <c r="F893" s="106"/>
      <c r="G893" s="106"/>
      <c r="H893" s="106"/>
      <c r="I893" s="106"/>
      <c r="J893" s="106"/>
      <c r="K893" s="106" t="s">
        <v>82</v>
      </c>
      <c r="L893" s="106"/>
      <c r="M893" s="106"/>
      <c r="N893" s="106"/>
      <c r="O893" s="1" t="s">
        <v>3</v>
      </c>
      <c r="P893" s="107">
        <f>IF(D894=0,"",1)</f>
        <v>1</v>
      </c>
    </row>
    <row r="894" spans="3:27" x14ac:dyDescent="0.25">
      <c r="C894" s="1">
        <f>Senior_Girls!$G$7</f>
        <v>1</v>
      </c>
      <c r="D894" s="107">
        <f>Senior_Girls!$H$7</f>
        <v>31</v>
      </c>
      <c r="E894" s="107" t="str">
        <f ca="1">Senior_Girls!$I$7</f>
        <v>Olivia Mason</v>
      </c>
      <c r="K894" s="107" t="str">
        <f ca="1">Senior_Girls!$O$7</f>
        <v>Cumbria</v>
      </c>
      <c r="O894" s="123">
        <f>Senior_Girls!$S$7</f>
        <v>16.11</v>
      </c>
      <c r="P894" s="107">
        <f>IF(D894=0,"",1)</f>
        <v>1</v>
      </c>
    </row>
    <row r="895" spans="3:27" x14ac:dyDescent="0.25">
      <c r="C895" s="1">
        <f>Senior_Girls!$G$8</f>
        <v>2</v>
      </c>
      <c r="D895" s="107">
        <f>Senior_Girls!$H$8</f>
        <v>81</v>
      </c>
      <c r="E895" s="107" t="str">
        <f ca="1">Senior_Girls!$I$8</f>
        <v>Olivia Haveron</v>
      </c>
      <c r="K895" s="107" t="str">
        <f ca="1">Senior_Girls!$O$8</f>
        <v>North Yorkshire</v>
      </c>
      <c r="O895" s="123">
        <f>Senior_Girls!$S$8</f>
        <v>16.16</v>
      </c>
      <c r="P895" s="107">
        <f t="shared" ref="P895:P958" si="17">IF(D895=0,"",1)</f>
        <v>1</v>
      </c>
    </row>
    <row r="896" spans="3:27" x14ac:dyDescent="0.25">
      <c r="C896" s="1">
        <f>Senior_Girls!$G$9</f>
        <v>3</v>
      </c>
      <c r="D896" s="107">
        <f>Senior_Girls!$H$9</f>
        <v>22</v>
      </c>
      <c r="E896" s="107" t="str">
        <f ca="1">Senior_Girls!$I$9</f>
        <v>Eve Pannone</v>
      </c>
      <c r="K896" s="107" t="str">
        <f ca="1">Senior_Girls!$O$9</f>
        <v>Cumbria</v>
      </c>
      <c r="O896" s="123">
        <f>Senior_Girls!$S$9</f>
        <v>16.39</v>
      </c>
      <c r="P896" s="107">
        <f t="shared" si="17"/>
        <v>1</v>
      </c>
    </row>
    <row r="897" spans="3:16" x14ac:dyDescent="0.25">
      <c r="C897" s="1">
        <f>Senior_Girls!$G$10</f>
        <v>4</v>
      </c>
      <c r="D897" s="107">
        <f>Senior_Girls!$H$10</f>
        <v>73</v>
      </c>
      <c r="E897" s="107" t="str">
        <f ca="1">Senior_Girls!$I$10</f>
        <v>Rhian Purves</v>
      </c>
      <c r="K897" s="107" t="str">
        <f ca="1">Senior_Girls!$O$10</f>
        <v>Northumberland</v>
      </c>
      <c r="O897" s="123">
        <f>Senior_Girls!$S$10</f>
        <v>16.57</v>
      </c>
      <c r="P897" s="107">
        <f t="shared" si="17"/>
        <v>1</v>
      </c>
    </row>
    <row r="898" spans="3:16" x14ac:dyDescent="0.25">
      <c r="C898" s="1">
        <f>Senior_Girls!$G$11</f>
        <v>5</v>
      </c>
      <c r="D898" s="107">
        <f>Senior_Girls!$H$11</f>
        <v>82</v>
      </c>
      <c r="E898" s="107" t="str">
        <f ca="1">Senior_Girls!$I$11</f>
        <v>Anika Schwarze-Chintapatla</v>
      </c>
      <c r="K898" s="107" t="str">
        <f ca="1">Senior_Girls!$O$11</f>
        <v>North Yorkshire</v>
      </c>
      <c r="O898" s="123">
        <f>Senior_Girls!$S$11</f>
        <v>17</v>
      </c>
      <c r="P898" s="107">
        <f t="shared" si="17"/>
        <v>1</v>
      </c>
    </row>
    <row r="899" spans="3:16" x14ac:dyDescent="0.25">
      <c r="C899" s="1">
        <f>Senior_Girls!$G$12</f>
        <v>6</v>
      </c>
      <c r="D899" s="107">
        <f>Senior_Girls!$H$12</f>
        <v>58</v>
      </c>
      <c r="E899" s="107" t="str">
        <f ca="1">Senior_Girls!$I$12</f>
        <v>Catherine Roberts</v>
      </c>
      <c r="K899" s="107" t="str">
        <f ca="1">Senior_Girls!$O$12</f>
        <v>Durham</v>
      </c>
      <c r="O899" s="123">
        <f>Senior_Girls!$S$12</f>
        <v>17.059999999999999</v>
      </c>
      <c r="P899" s="107">
        <f t="shared" si="17"/>
        <v>1</v>
      </c>
    </row>
    <row r="900" spans="3:16" x14ac:dyDescent="0.25">
      <c r="C900" s="1">
        <f>Senior_Girls!$G$13</f>
        <v>7</v>
      </c>
      <c r="D900" s="107">
        <f>Senior_Girls!$H$13</f>
        <v>42</v>
      </c>
      <c r="E900" s="107" t="str">
        <f ca="1">Senior_Girls!$I$13</f>
        <v>Eva Hardie</v>
      </c>
      <c r="K900" s="107" t="str">
        <f ca="1">Senior_Girls!$O$13</f>
        <v>Durham</v>
      </c>
      <c r="O900" s="123">
        <f>Senior_Girls!$S$13</f>
        <v>17.170000000000002</v>
      </c>
      <c r="P900" s="107">
        <f t="shared" si="17"/>
        <v>1</v>
      </c>
    </row>
    <row r="901" spans="3:16" x14ac:dyDescent="0.25">
      <c r="C901" s="1">
        <f>Senior_Girls!$G$14</f>
        <v>8</v>
      </c>
      <c r="D901" s="107">
        <f>Senior_Girls!$H$14</f>
        <v>45</v>
      </c>
      <c r="E901" s="107" t="str">
        <f ca="1">Senior_Girls!$I$14</f>
        <v>Sophie Robson</v>
      </c>
      <c r="K901" s="107" t="str">
        <f ca="1">Senior_Girls!$O$14</f>
        <v>Durham</v>
      </c>
      <c r="O901" s="123">
        <f>Senior_Girls!$S$14</f>
        <v>17.29</v>
      </c>
      <c r="P901" s="107">
        <f t="shared" si="17"/>
        <v>1</v>
      </c>
    </row>
    <row r="902" spans="3:16" x14ac:dyDescent="0.25">
      <c r="C902" s="1">
        <f>Senior_Girls!$G$15</f>
        <v>9</v>
      </c>
      <c r="D902" s="107">
        <f>Senior_Girls!$H$15</f>
        <v>30</v>
      </c>
      <c r="E902" s="107" t="str">
        <f ca="1">Senior_Girls!$I$15</f>
        <v>Rosie Woodhams</v>
      </c>
      <c r="K902" s="107" t="str">
        <f ca="1">Senior_Girls!$O$15</f>
        <v>Cumbria</v>
      </c>
      <c r="O902" s="123">
        <f>Senior_Girls!$S$15</f>
        <v>17.36</v>
      </c>
      <c r="P902" s="107">
        <f t="shared" si="17"/>
        <v>1</v>
      </c>
    </row>
    <row r="903" spans="3:16" x14ac:dyDescent="0.25">
      <c r="C903" s="1">
        <f>Senior_Girls!$G$16</f>
        <v>10</v>
      </c>
      <c r="D903" s="107">
        <f>Senior_Girls!$H$16</f>
        <v>74</v>
      </c>
      <c r="E903" s="107" t="str">
        <f ca="1">Senior_Girls!$I$16</f>
        <v>Chloe Wellings</v>
      </c>
      <c r="K903" s="107" t="str">
        <f ca="1">Senior_Girls!$O$16</f>
        <v>Northumberland</v>
      </c>
      <c r="O903" s="123">
        <f>Senior_Girls!$S$16</f>
        <v>17.399999999999999</v>
      </c>
      <c r="P903" s="107">
        <f t="shared" si="17"/>
        <v>1</v>
      </c>
    </row>
    <row r="904" spans="3:16" x14ac:dyDescent="0.25">
      <c r="C904" s="1">
        <f>Senior_Girls!$G$17</f>
        <v>11</v>
      </c>
      <c r="D904" s="107">
        <f>Senior_Girls!$H$17</f>
        <v>83</v>
      </c>
      <c r="E904" s="107" t="str">
        <f ca="1">Senior_Girls!$I$17</f>
        <v>Emily Jones</v>
      </c>
      <c r="K904" s="107" t="str">
        <f ca="1">Senior_Girls!$O$17</f>
        <v>North Yorkshire</v>
      </c>
      <c r="O904" s="123">
        <f>Senior_Girls!$S$17</f>
        <v>17.45</v>
      </c>
      <c r="P904" s="107">
        <f t="shared" si="17"/>
        <v>1</v>
      </c>
    </row>
    <row r="905" spans="3:16" x14ac:dyDescent="0.25">
      <c r="C905" s="1">
        <f>Senior_Girls!$G$18</f>
        <v>12</v>
      </c>
      <c r="D905" s="107">
        <f>Senior_Girls!$H$18</f>
        <v>84</v>
      </c>
      <c r="E905" s="107" t="str">
        <f ca="1">Senior_Girls!$I$18</f>
        <v>Katie Atkinson</v>
      </c>
      <c r="K905" s="107" t="str">
        <f ca="1">Senior_Girls!$O$18</f>
        <v>North Yorkshire</v>
      </c>
      <c r="O905" s="123">
        <f>Senior_Girls!$S$18</f>
        <v>17.52</v>
      </c>
      <c r="P905" s="107">
        <f t="shared" si="17"/>
        <v>1</v>
      </c>
    </row>
    <row r="906" spans="3:16" x14ac:dyDescent="0.25">
      <c r="C906" s="1">
        <f>Senior_Girls!$G$19</f>
        <v>13</v>
      </c>
      <c r="D906" s="107">
        <f>Senior_Girls!$H$19</f>
        <v>43</v>
      </c>
      <c r="E906" s="107" t="str">
        <f ca="1">Senior_Girls!$I$19</f>
        <v>Sarah Knight</v>
      </c>
      <c r="K906" s="107" t="str">
        <f ca="1">Senior_Girls!$O$19</f>
        <v>Durham</v>
      </c>
      <c r="O906" s="123">
        <f>Senior_Girls!$S$19</f>
        <v>18.100000000000001</v>
      </c>
      <c r="P906" s="107">
        <f t="shared" si="17"/>
        <v>1</v>
      </c>
    </row>
    <row r="907" spans="3:16" x14ac:dyDescent="0.25">
      <c r="C907" s="1">
        <f>Senior_Girls!$G$20</f>
        <v>14</v>
      </c>
      <c r="D907" s="107">
        <f>Senior_Girls!$H$20</f>
        <v>24</v>
      </c>
      <c r="E907" s="107" t="str">
        <f ca="1">Senior_Girls!$I$20</f>
        <v>Olivia Graham</v>
      </c>
      <c r="K907" s="107" t="str">
        <f ca="1">Senior_Girls!$O$20</f>
        <v>Cumbria</v>
      </c>
      <c r="O907" s="123">
        <f>Senior_Girls!$S$20</f>
        <v>18.2</v>
      </c>
      <c r="P907" s="107">
        <f t="shared" si="17"/>
        <v>1</v>
      </c>
    </row>
    <row r="908" spans="3:16" x14ac:dyDescent="0.25">
      <c r="C908" s="1">
        <f>Senior_Girls!$G$21</f>
        <v>15</v>
      </c>
      <c r="D908" s="107">
        <f>Senior_Girls!$H$21</f>
        <v>89</v>
      </c>
      <c r="E908" s="107" t="str">
        <f ca="1">Senior_Girls!$I$21</f>
        <v>Eleanor Pegram</v>
      </c>
      <c r="K908" s="107" t="str">
        <f ca="1">Senior_Girls!$O$21</f>
        <v>North Yorkshire</v>
      </c>
      <c r="O908" s="123">
        <f>Senior_Girls!$S$21</f>
        <v>18.23</v>
      </c>
      <c r="P908" s="107">
        <f t="shared" si="17"/>
        <v>1</v>
      </c>
    </row>
    <row r="909" spans="3:16" x14ac:dyDescent="0.25">
      <c r="C909" s="1">
        <f>Senior_Girls!$G$22</f>
        <v>16</v>
      </c>
      <c r="D909" s="107">
        <f>Senior_Girls!$H$22</f>
        <v>88</v>
      </c>
      <c r="E909" s="107" t="str">
        <f ca="1">Senior_Girls!$I$22</f>
        <v>Marisa Allen</v>
      </c>
      <c r="K909" s="107" t="str">
        <f ca="1">Senior_Girls!$O$22</f>
        <v>North Yorkshire</v>
      </c>
      <c r="O909" s="123">
        <f>Senior_Girls!$S$22</f>
        <v>18.29</v>
      </c>
      <c r="P909" s="107">
        <f t="shared" si="17"/>
        <v>1</v>
      </c>
    </row>
    <row r="910" spans="3:16" x14ac:dyDescent="0.25">
      <c r="C910" s="1">
        <f>Senior_Girls!$G$23</f>
        <v>17</v>
      </c>
      <c r="D910" s="107">
        <f>Senior_Girls!$H$23</f>
        <v>86</v>
      </c>
      <c r="E910" s="107" t="str">
        <f ca="1">Senior_Girls!$I$23</f>
        <v>Phoebe Hall</v>
      </c>
      <c r="K910" s="107" t="str">
        <f ca="1">Senior_Girls!$O$23</f>
        <v>North Yorkshire</v>
      </c>
      <c r="O910" s="123">
        <f>Senior_Girls!$S$23</f>
        <v>18.309999999999999</v>
      </c>
      <c r="P910" s="107">
        <f t="shared" si="17"/>
        <v>1</v>
      </c>
    </row>
    <row r="911" spans="3:16" x14ac:dyDescent="0.25">
      <c r="C911" s="1">
        <f>Senior_Girls!$G$24</f>
        <v>18</v>
      </c>
      <c r="D911" s="107">
        <f>Senior_Girls!$H$24</f>
        <v>46</v>
      </c>
      <c r="E911" s="107" t="str">
        <f ca="1">Senior_Girls!$I$24</f>
        <v>Emily Jones</v>
      </c>
      <c r="K911" s="107" t="str">
        <f ca="1">Senior_Girls!$O$24</f>
        <v>Durham</v>
      </c>
      <c r="O911" s="123">
        <f>Senior_Girls!$S$24</f>
        <v>18.309999999999999</v>
      </c>
      <c r="P911" s="107">
        <f t="shared" si="17"/>
        <v>1</v>
      </c>
    </row>
    <row r="912" spans="3:16" x14ac:dyDescent="0.25">
      <c r="C912" s="1">
        <f>Senior_Girls!$G$25</f>
        <v>19</v>
      </c>
      <c r="D912" s="107">
        <f>Senior_Girls!$H$25</f>
        <v>23</v>
      </c>
      <c r="E912" s="107" t="str">
        <f ca="1">Senior_Girls!$I$25</f>
        <v>Molly Wren</v>
      </c>
      <c r="K912" s="107" t="str">
        <f ca="1">Senior_Girls!$O$25</f>
        <v>Cumbria</v>
      </c>
      <c r="O912" s="123">
        <f>Senior_Girls!$S$25</f>
        <v>18.36</v>
      </c>
      <c r="P912" s="107">
        <f t="shared" si="17"/>
        <v>1</v>
      </c>
    </row>
    <row r="913" spans="3:16" x14ac:dyDescent="0.25">
      <c r="C913" s="1">
        <f>Senior_Girls!$G$26</f>
        <v>20</v>
      </c>
      <c r="D913" s="107">
        <f>Senior_Girls!$H$26</f>
        <v>34</v>
      </c>
      <c r="E913" s="107" t="str">
        <f ca="1">Senior_Girls!$I$26</f>
        <v>Mia Easthope</v>
      </c>
      <c r="K913" s="107" t="str">
        <f ca="1">Senior_Girls!$O$26</f>
        <v>Cumbria</v>
      </c>
      <c r="O913" s="123">
        <f>Senior_Girls!$S$26</f>
        <v>18.37</v>
      </c>
      <c r="P913" s="107">
        <f t="shared" si="17"/>
        <v>1</v>
      </c>
    </row>
    <row r="914" spans="3:16" x14ac:dyDescent="0.25">
      <c r="C914" s="1">
        <f>Senior_Girls!$G$27</f>
        <v>21</v>
      </c>
      <c r="D914" s="107">
        <f>Senior_Girls!$H$27</f>
        <v>85</v>
      </c>
      <c r="E914" s="107" t="str">
        <f ca="1">Senior_Girls!$I$27</f>
        <v>Rachael Smith</v>
      </c>
      <c r="K914" s="107" t="str">
        <f ca="1">Senior_Girls!$O$27</f>
        <v>North Yorkshire</v>
      </c>
      <c r="O914" s="123">
        <f>Senior_Girls!$S$27</f>
        <v>18.510000000000002</v>
      </c>
      <c r="P914" s="107">
        <f t="shared" si="17"/>
        <v>1</v>
      </c>
    </row>
    <row r="915" spans="3:16" x14ac:dyDescent="0.25">
      <c r="C915" s="1">
        <f>Senior_Girls!$G$28</f>
        <v>22</v>
      </c>
      <c r="D915" s="107">
        <f>Senior_Girls!$H$28</f>
        <v>1</v>
      </c>
      <c r="E915" s="107" t="str">
        <f ca="1">Senior_Girls!$I$28</f>
        <v>Laura Havis</v>
      </c>
      <c r="K915" s="107" t="str">
        <f ca="1">Senior_Girls!$O$28</f>
        <v>Cleveland</v>
      </c>
      <c r="O915" s="123">
        <f>Senior_Girls!$S$28</f>
        <v>18.59</v>
      </c>
      <c r="P915" s="107">
        <f t="shared" si="17"/>
        <v>1</v>
      </c>
    </row>
    <row r="916" spans="3:16" x14ac:dyDescent="0.25">
      <c r="C916" s="1">
        <f>Senior_Girls!$G$29</f>
        <v>23</v>
      </c>
      <c r="D916" s="107">
        <f>Senior_Girls!$H$29</f>
        <v>87</v>
      </c>
      <c r="E916" s="107" t="str">
        <f ca="1">Senior_Girls!$I$29</f>
        <v>Alice Miller</v>
      </c>
      <c r="K916" s="107" t="str">
        <f ca="1">Senior_Girls!$O$29</f>
        <v>North Yorkshire</v>
      </c>
      <c r="O916" s="123">
        <f>Senior_Girls!$S$29</f>
        <v>19.05</v>
      </c>
      <c r="P916" s="107">
        <f t="shared" si="17"/>
        <v>1</v>
      </c>
    </row>
    <row r="917" spans="3:16" x14ac:dyDescent="0.25">
      <c r="C917" s="1">
        <f>Senior_Girls!$G$30</f>
        <v>24</v>
      </c>
      <c r="D917" s="107">
        <f>Senior_Girls!$H$30</f>
        <v>49</v>
      </c>
      <c r="E917" s="107" t="str">
        <f ca="1">Senior_Girls!$I$30</f>
        <v>Eve Southern</v>
      </c>
      <c r="K917" s="107" t="str">
        <f ca="1">Senior_Girls!$O$30</f>
        <v>Durham</v>
      </c>
      <c r="O917" s="123">
        <f>Senior_Girls!$S$30</f>
        <v>19.059999999999999</v>
      </c>
      <c r="P917" s="107">
        <f t="shared" si="17"/>
        <v>1</v>
      </c>
    </row>
    <row r="918" spans="3:16" x14ac:dyDescent="0.25">
      <c r="C918" s="1">
        <f>Senior_Girls!$G$31</f>
        <v>25</v>
      </c>
      <c r="D918" s="107">
        <f>Senior_Girls!$H$31</f>
        <v>25</v>
      </c>
      <c r="E918" s="107" t="str">
        <f ca="1">Senior_Girls!$I$31</f>
        <v>Amy Slattery</v>
      </c>
      <c r="K918" s="107" t="str">
        <f ca="1">Senior_Girls!$O$31</f>
        <v>Cumbria</v>
      </c>
      <c r="O918" s="123">
        <f>Senior_Girls!$S$31</f>
        <v>19.07</v>
      </c>
      <c r="P918" s="107">
        <f t="shared" si="17"/>
        <v>1</v>
      </c>
    </row>
    <row r="919" spans="3:16" x14ac:dyDescent="0.25">
      <c r="C919" s="1">
        <f>Senior_Girls!$G$32</f>
        <v>26</v>
      </c>
      <c r="D919" s="107">
        <f>Senior_Girls!$H$32</f>
        <v>32</v>
      </c>
      <c r="E919" s="107" t="str">
        <f ca="1">Senior_Girls!$I$32</f>
        <v>Miki Crossley</v>
      </c>
      <c r="K919" s="107" t="str">
        <f ca="1">Senior_Girls!$O$32</f>
        <v>Cumbria</v>
      </c>
      <c r="O919" s="123">
        <f>Senior_Girls!$S$32</f>
        <v>19.12</v>
      </c>
      <c r="P919" s="107">
        <f t="shared" si="17"/>
        <v>1</v>
      </c>
    </row>
    <row r="920" spans="3:16" x14ac:dyDescent="0.25">
      <c r="C920" s="1">
        <f>Senior_Girls!$G$33</f>
        <v>27</v>
      </c>
      <c r="D920" s="107">
        <f>Senior_Girls!$H$33</f>
        <v>47</v>
      </c>
      <c r="E920" s="107" t="str">
        <f ca="1">Senior_Girls!$I$33</f>
        <v>Amy Baker</v>
      </c>
      <c r="K920" s="107" t="str">
        <f ca="1">Senior_Girls!$O$33</f>
        <v>Durham</v>
      </c>
      <c r="O920" s="123">
        <f>Senior_Girls!$S$33</f>
        <v>19.2</v>
      </c>
      <c r="P920" s="107">
        <f t="shared" si="17"/>
        <v>1</v>
      </c>
    </row>
    <row r="921" spans="3:16" x14ac:dyDescent="0.25">
      <c r="C921" s="1">
        <f>Senior_Girls!$G$34</f>
        <v>28</v>
      </c>
      <c r="D921" s="107">
        <f>Senior_Girls!$H$34</f>
        <v>52</v>
      </c>
      <c r="E921" s="107" t="str">
        <f ca="1">Senior_Girls!$I$34</f>
        <v>Jessica Holman</v>
      </c>
      <c r="K921" s="107" t="str">
        <f ca="1">Senior_Girls!$O$34</f>
        <v>Durham</v>
      </c>
      <c r="O921" s="123">
        <f>Senior_Girls!$S$34</f>
        <v>19.22</v>
      </c>
      <c r="P921" s="107">
        <f t="shared" si="17"/>
        <v>1</v>
      </c>
    </row>
    <row r="922" spans="3:16" x14ac:dyDescent="0.25">
      <c r="C922" s="1">
        <f>Senior_Girls!$G$35</f>
        <v>29</v>
      </c>
      <c r="D922" s="107">
        <f>Senior_Girls!$H$35</f>
        <v>91</v>
      </c>
      <c r="E922" s="107" t="str">
        <f ca="1">Senior_Girls!$I$35</f>
        <v>Libby Rickard</v>
      </c>
      <c r="K922" s="107" t="str">
        <f ca="1">Senior_Girls!$O$35</f>
        <v>North Yorkshire</v>
      </c>
      <c r="O922" s="123">
        <f>Senior_Girls!$S$35</f>
        <v>19.23</v>
      </c>
      <c r="P922" s="107">
        <f t="shared" si="17"/>
        <v>1</v>
      </c>
    </row>
    <row r="923" spans="3:16" x14ac:dyDescent="0.25">
      <c r="C923" s="1">
        <f>Senior_Girls!$G$36</f>
        <v>30</v>
      </c>
      <c r="D923" s="107">
        <f>Senior_Girls!$H$36</f>
        <v>63</v>
      </c>
      <c r="E923" s="107" t="str">
        <f ca="1">Senior_Girls!$I$36</f>
        <v>Kirsty Duffin</v>
      </c>
      <c r="K923" s="107" t="str">
        <f ca="1">Senior_Girls!$O$36</f>
        <v>Northumberland</v>
      </c>
      <c r="O923" s="123">
        <f>Senior_Girls!$S$36</f>
        <v>19.27</v>
      </c>
      <c r="P923" s="107">
        <f t="shared" si="17"/>
        <v>1</v>
      </c>
    </row>
    <row r="924" spans="3:16" x14ac:dyDescent="0.25">
      <c r="C924" s="1">
        <f>Senior_Girls!$G$37</f>
        <v>31</v>
      </c>
      <c r="D924" s="107">
        <f>Senior_Girls!$H$37</f>
        <v>27</v>
      </c>
      <c r="E924" s="107" t="str">
        <f ca="1">Senior_Girls!$I$37</f>
        <v>Bella Matarewicz</v>
      </c>
      <c r="K924" s="107" t="str">
        <f ca="1">Senior_Girls!$O$37</f>
        <v>Cumbria</v>
      </c>
      <c r="O924" s="123">
        <f>Senior_Girls!$S$37</f>
        <v>19.45</v>
      </c>
      <c r="P924" s="107">
        <f t="shared" si="17"/>
        <v>1</v>
      </c>
    </row>
    <row r="925" spans="3:16" x14ac:dyDescent="0.25">
      <c r="C925" s="1">
        <f>Senior_Girls!$G$38</f>
        <v>32</v>
      </c>
      <c r="D925" s="107">
        <f>Senior_Girls!$H$38</f>
        <v>26</v>
      </c>
      <c r="E925" s="107" t="str">
        <f ca="1">Senior_Girls!$I$38</f>
        <v>Ruby Frankland</v>
      </c>
      <c r="K925" s="107" t="str">
        <f ca="1">Senior_Girls!$O$38</f>
        <v>Cumbria</v>
      </c>
      <c r="O925" s="123">
        <f>Senior_Girls!$S$38</f>
        <v>19.52</v>
      </c>
      <c r="P925" s="107">
        <f t="shared" si="17"/>
        <v>1</v>
      </c>
    </row>
    <row r="926" spans="3:16" x14ac:dyDescent="0.25">
      <c r="C926" s="1">
        <f>Senior_Girls!$G$39</f>
        <v>33</v>
      </c>
      <c r="D926" s="107">
        <f>Senior_Girls!$H$39</f>
        <v>69</v>
      </c>
      <c r="E926" s="107" t="str">
        <f ca="1">Senior_Girls!$I$39</f>
        <v>Kay Errington</v>
      </c>
      <c r="K926" s="107" t="str">
        <f ca="1">Senior_Girls!$O$39</f>
        <v>Northumberland</v>
      </c>
      <c r="O926" s="123">
        <f>Senior_Girls!$S$39</f>
        <v>19.54</v>
      </c>
      <c r="P926" s="107">
        <f t="shared" si="17"/>
        <v>1</v>
      </c>
    </row>
    <row r="927" spans="3:16" x14ac:dyDescent="0.25">
      <c r="C927" s="1">
        <f>Senior_Girls!$G$40</f>
        <v>34</v>
      </c>
      <c r="D927" s="107">
        <f>Senior_Girls!$H$40</f>
        <v>48</v>
      </c>
      <c r="E927" s="107" t="str">
        <f ca="1">Senior_Girls!$I$40</f>
        <v>Eve Quinn</v>
      </c>
      <c r="K927" s="107" t="str">
        <f ca="1">Senior_Girls!$O$40</f>
        <v>Durham</v>
      </c>
      <c r="O927" s="123">
        <f>Senior_Girls!$S$40</f>
        <v>20.059999999999999</v>
      </c>
      <c r="P927" s="107">
        <f t="shared" si="17"/>
        <v>1</v>
      </c>
    </row>
    <row r="928" spans="3:16" x14ac:dyDescent="0.25">
      <c r="C928" s="1">
        <f>Senior_Girls!$G$41</f>
        <v>35</v>
      </c>
      <c r="D928" s="107">
        <f>Senior_Girls!$H$41</f>
        <v>62</v>
      </c>
      <c r="E928" s="107" t="str">
        <f ca="1">Senior_Girls!$I$41</f>
        <v>Ella Duffield</v>
      </c>
      <c r="K928" s="107" t="str">
        <f ca="1">Senior_Girls!$O$41</f>
        <v>Northumberland</v>
      </c>
      <c r="O928" s="123">
        <f>Senior_Girls!$S$41</f>
        <v>20.09</v>
      </c>
      <c r="P928" s="107">
        <f t="shared" si="17"/>
        <v>1</v>
      </c>
    </row>
    <row r="929" spans="3:16" x14ac:dyDescent="0.25">
      <c r="C929" s="1">
        <f>Senior_Girls!$G$42</f>
        <v>36</v>
      </c>
      <c r="D929" s="107">
        <f>Senior_Girls!$H$42</f>
        <v>72</v>
      </c>
      <c r="E929" s="107" t="str">
        <f ca="1">Senior_Girls!$I$42</f>
        <v>Sophie Mutch</v>
      </c>
      <c r="K929" s="107" t="str">
        <f ca="1">Senior_Girls!$O$42</f>
        <v>Northumberland</v>
      </c>
      <c r="O929" s="123">
        <f>Senior_Girls!$S$42</f>
        <v>20.3</v>
      </c>
      <c r="P929" s="107">
        <f t="shared" si="17"/>
        <v>1</v>
      </c>
    </row>
    <row r="930" spans="3:16" x14ac:dyDescent="0.25">
      <c r="C930" s="1">
        <f>Senior_Girls!$G$43</f>
        <v>37</v>
      </c>
      <c r="D930" s="107">
        <f>Senior_Girls!$H$43</f>
        <v>66</v>
      </c>
      <c r="E930" s="107" t="str">
        <f ca="1">Senior_Girls!$I$43</f>
        <v>Cara Winstanley Blight</v>
      </c>
      <c r="K930" s="107" t="str">
        <f ca="1">Senior_Girls!$O$43</f>
        <v>Northumberland</v>
      </c>
      <c r="O930" s="123">
        <f>Senior_Girls!$S$43</f>
        <v>20.45</v>
      </c>
      <c r="P930" s="107">
        <f t="shared" si="17"/>
        <v>1</v>
      </c>
    </row>
    <row r="931" spans="3:16" x14ac:dyDescent="0.25">
      <c r="C931" s="1">
        <f>Senior_Girls!$G$44</f>
        <v>38</v>
      </c>
      <c r="D931" s="107">
        <f>Senior_Girls!$H$44</f>
        <v>51</v>
      </c>
      <c r="E931" s="107" t="str">
        <f ca="1">Senior_Girls!$I$44</f>
        <v>Hannah Holman</v>
      </c>
      <c r="K931" s="107" t="str">
        <f ca="1">Senior_Girls!$O$44</f>
        <v>Durham</v>
      </c>
      <c r="O931" s="123">
        <f>Senior_Girls!$S$44</f>
        <v>20.55</v>
      </c>
      <c r="P931" s="107">
        <f t="shared" si="17"/>
        <v>1</v>
      </c>
    </row>
    <row r="932" spans="3:16" x14ac:dyDescent="0.25">
      <c r="C932" s="1">
        <f>Senior_Girls!$G$45</f>
        <v>39</v>
      </c>
      <c r="D932" s="107">
        <f>Senior_Girls!$H$45</f>
        <v>50</v>
      </c>
      <c r="E932" s="107" t="str">
        <f ca="1">Senior_Girls!$I$45</f>
        <v xml:space="preserve">Ishbel Speirs </v>
      </c>
      <c r="K932" s="107" t="str">
        <f ca="1">Senior_Girls!$O$45</f>
        <v>Durham</v>
      </c>
      <c r="O932" s="123">
        <f>Senior_Girls!$S$45</f>
        <v>20.59</v>
      </c>
      <c r="P932" s="107">
        <f t="shared" si="17"/>
        <v>1</v>
      </c>
    </row>
    <row r="933" spans="3:16" x14ac:dyDescent="0.25">
      <c r="C933" s="1">
        <f>Senior_Girls!$G$46</f>
        <v>40</v>
      </c>
      <c r="D933" s="107">
        <f>Senior_Girls!$H$46</f>
        <v>68</v>
      </c>
      <c r="E933" s="107" t="str">
        <f ca="1">Senior_Girls!$I$46</f>
        <v>Aoife Devin</v>
      </c>
      <c r="K933" s="107" t="str">
        <f ca="1">Senior_Girls!$O$46</f>
        <v>Northumberland</v>
      </c>
      <c r="O933" s="123">
        <f>Senior_Girls!$S$46</f>
        <v>21.01</v>
      </c>
      <c r="P933" s="107">
        <f t="shared" si="17"/>
        <v>1</v>
      </c>
    </row>
    <row r="934" spans="3:16" x14ac:dyDescent="0.25">
      <c r="C934" s="1">
        <f>Senior_Girls!$G$47</f>
        <v>41</v>
      </c>
      <c r="D934" s="107">
        <f>Senior_Girls!$H$47</f>
        <v>67</v>
      </c>
      <c r="E934" s="107" t="str">
        <f ca="1">Senior_Girls!$I$47</f>
        <v>Beth Fraser</v>
      </c>
      <c r="K934" s="107" t="str">
        <f ca="1">Senior_Girls!$O$47</f>
        <v>Northumberland</v>
      </c>
      <c r="O934" s="123">
        <f>Senior_Girls!$S$47</f>
        <v>21.04</v>
      </c>
      <c r="P934" s="107">
        <f t="shared" si="17"/>
        <v>1</v>
      </c>
    </row>
    <row r="935" spans="3:16" x14ac:dyDescent="0.25">
      <c r="C935" s="1">
        <f>Senior_Girls!$G$48</f>
        <v>42</v>
      </c>
      <c r="D935" s="107">
        <f>Senior_Girls!$H$48</f>
        <v>28</v>
      </c>
      <c r="E935" s="107" t="str">
        <f ca="1">Senior_Girls!$I$48</f>
        <v>Jodie Gillon</v>
      </c>
      <c r="K935" s="107" t="str">
        <f ca="1">Senior_Girls!$O$48</f>
        <v>Cumbria</v>
      </c>
      <c r="O935" s="123">
        <f>Senior_Girls!$S$48</f>
        <v>21.08</v>
      </c>
      <c r="P935" s="107">
        <f t="shared" si="17"/>
        <v>1</v>
      </c>
    </row>
    <row r="936" spans="3:16" x14ac:dyDescent="0.25">
      <c r="C936" s="1">
        <f>Senior_Girls!$G$49</f>
        <v>43</v>
      </c>
      <c r="D936" s="107">
        <f>Senior_Girls!$H$49</f>
        <v>33</v>
      </c>
      <c r="E936" s="107" t="str">
        <f ca="1">Senior_Girls!$I$49</f>
        <v>Tinky Crossley</v>
      </c>
      <c r="K936" s="107" t="str">
        <f ca="1">Senior_Girls!$O$49</f>
        <v>Cumbria</v>
      </c>
      <c r="O936" s="123">
        <f>Senior_Girls!$S$49</f>
        <v>21.22</v>
      </c>
      <c r="P936" s="107">
        <f t="shared" si="17"/>
        <v>1</v>
      </c>
    </row>
    <row r="937" spans="3:16" x14ac:dyDescent="0.25">
      <c r="C937" s="1">
        <f>Senior_Girls!$G$50</f>
        <v>44</v>
      </c>
      <c r="D937" s="107">
        <f>Senior_Girls!$H$50</f>
        <v>54</v>
      </c>
      <c r="E937" s="107" t="str">
        <f ca="1">Senior_Girls!$I$50</f>
        <v>Laura Hopper</v>
      </c>
      <c r="K937" s="107" t="str">
        <f ca="1">Senior_Girls!$O$50</f>
        <v>Durham</v>
      </c>
      <c r="O937" s="123">
        <f>Senior_Girls!$S$50</f>
        <v>22.19</v>
      </c>
      <c r="P937" s="107">
        <f t="shared" si="17"/>
        <v>1</v>
      </c>
    </row>
    <row r="938" spans="3:16" x14ac:dyDescent="0.25">
      <c r="C938" s="1">
        <f>Senior_Girls!$G$51</f>
        <v>45</v>
      </c>
      <c r="D938" s="107">
        <f>Senior_Girls!$H$51</f>
        <v>57</v>
      </c>
      <c r="E938" s="107" t="str">
        <f ca="1">Senior_Girls!$I$51</f>
        <v>Hollie Louise Hymers</v>
      </c>
      <c r="K938" s="107" t="str">
        <f ca="1">Senior_Girls!$O$51</f>
        <v>Durham</v>
      </c>
      <c r="O938" s="123">
        <f>Senior_Girls!$S$51</f>
        <v>22.33</v>
      </c>
      <c r="P938" s="107">
        <f t="shared" si="17"/>
        <v>1</v>
      </c>
    </row>
    <row r="939" spans="3:16" x14ac:dyDescent="0.25">
      <c r="C939" s="1">
        <f>Senior_Girls!$G$52</f>
        <v>46</v>
      </c>
      <c r="D939" s="107">
        <f>Senior_Girls!$H$52</f>
        <v>70</v>
      </c>
      <c r="E939" s="107" t="str">
        <f ca="1">Senior_Girls!$I$52</f>
        <v>Joanna Macfarlane</v>
      </c>
      <c r="K939" s="107" t="str">
        <f ca="1">Senior_Girls!$O$52</f>
        <v>Northumberland</v>
      </c>
      <c r="O939" s="123">
        <f>Senior_Girls!$S$52</f>
        <v>23.29</v>
      </c>
      <c r="P939" s="107">
        <f t="shared" si="17"/>
        <v>1</v>
      </c>
    </row>
    <row r="940" spans="3:16" x14ac:dyDescent="0.25">
      <c r="C940" s="1">
        <f>Senior_Girls!$G$53</f>
        <v>47</v>
      </c>
      <c r="D940" s="107">
        <f>Senior_Girls!$H$53</f>
        <v>55</v>
      </c>
      <c r="E940" s="107" t="str">
        <f ca="1">Senior_Girls!$I$53</f>
        <v>Sophie Emmerson</v>
      </c>
      <c r="K940" s="107" t="str">
        <f ca="1">Senior_Girls!$O$53</f>
        <v>Durham</v>
      </c>
      <c r="O940" s="123">
        <f>Senior_Girls!$S$53</f>
        <v>23.33</v>
      </c>
      <c r="P940" s="107">
        <f t="shared" si="17"/>
        <v>1</v>
      </c>
    </row>
    <row r="941" spans="3:16" x14ac:dyDescent="0.25">
      <c r="C941" s="1">
        <f>Senior_Girls!$G$54</f>
        <v>48</v>
      </c>
      <c r="D941" s="107">
        <f>Senior_Girls!$H$54</f>
        <v>71</v>
      </c>
      <c r="E941" s="107" t="str">
        <f ca="1">Senior_Girls!$I$54</f>
        <v>Zoe Trespaderne</v>
      </c>
      <c r="K941" s="107" t="str">
        <f ca="1">Senior_Girls!$O$54</f>
        <v>Northumberland</v>
      </c>
      <c r="O941" s="123">
        <f>Senior_Girls!$S$54</f>
        <v>24.31</v>
      </c>
      <c r="P941" s="107">
        <f t="shared" si="17"/>
        <v>1</v>
      </c>
    </row>
    <row r="942" spans="3:16" x14ac:dyDescent="0.25">
      <c r="C942" s="1">
        <f>Senior_Girls!$G$55</f>
        <v>49</v>
      </c>
      <c r="D942" s="107">
        <f>Senior_Girls!$H$55</f>
        <v>2</v>
      </c>
      <c r="E942" s="107" t="str">
        <f ca="1">Senior_Girls!$I$55</f>
        <v>Amy Farrow</v>
      </c>
      <c r="K942" s="107" t="str">
        <f ca="1">Senior_Girls!$O$55</f>
        <v>Cleveland</v>
      </c>
      <c r="O942" s="123">
        <f>Senior_Girls!$S$55</f>
        <v>24.46</v>
      </c>
      <c r="P942" s="107">
        <f t="shared" si="17"/>
        <v>1</v>
      </c>
    </row>
    <row r="943" spans="3:16" x14ac:dyDescent="0.25">
      <c r="C943" s="1">
        <f>Senior_Girls!$G$56</f>
        <v>50</v>
      </c>
      <c r="D943" s="107">
        <f>Senior_Girls!$H$56</f>
        <v>0</v>
      </c>
      <c r="E943" s="107" t="str">
        <f ca="1">Senior_Girls!$I$56</f>
        <v/>
      </c>
      <c r="K943" s="107" t="str">
        <f ca="1">Senior_Girls!$O$56</f>
        <v/>
      </c>
      <c r="O943" s="123">
        <f>Senior_Girls!$S$56</f>
        <v>0</v>
      </c>
      <c r="P943" s="107" t="str">
        <f t="shared" si="17"/>
        <v/>
      </c>
    </row>
    <row r="944" spans="3:16" x14ac:dyDescent="0.25">
      <c r="C944" s="1">
        <f>Senior_Girls!$G$57</f>
        <v>51</v>
      </c>
      <c r="D944" s="107">
        <f>Senior_Girls!$H$57</f>
        <v>0</v>
      </c>
      <c r="E944" s="107" t="str">
        <f ca="1">Senior_Girls!$I$57</f>
        <v/>
      </c>
      <c r="K944" s="107" t="str">
        <f ca="1">Senior_Girls!$O$57</f>
        <v/>
      </c>
      <c r="O944" s="123">
        <f>Senior_Girls!$S$57</f>
        <v>0</v>
      </c>
      <c r="P944" s="107" t="str">
        <f t="shared" si="17"/>
        <v/>
      </c>
    </row>
    <row r="945" spans="3:16" x14ac:dyDescent="0.25">
      <c r="C945" s="1">
        <f>Senior_Girls!$G$58</f>
        <v>52</v>
      </c>
      <c r="D945" s="107">
        <f>Senior_Girls!$H$58</f>
        <v>0</v>
      </c>
      <c r="E945" s="107" t="str">
        <f ca="1">Senior_Girls!$I$58</f>
        <v/>
      </c>
      <c r="K945" s="107" t="str">
        <f ca="1">Senior_Girls!$O$58</f>
        <v/>
      </c>
      <c r="O945" s="123">
        <f>Senior_Girls!$S$58</f>
        <v>0</v>
      </c>
      <c r="P945" s="107" t="str">
        <f t="shared" si="17"/>
        <v/>
      </c>
    </row>
    <row r="946" spans="3:16" x14ac:dyDescent="0.25">
      <c r="C946" s="1">
        <f>Senior_Girls!$G$59</f>
        <v>53</v>
      </c>
      <c r="D946" s="107">
        <f>Senior_Girls!$H$59</f>
        <v>0</v>
      </c>
      <c r="E946" s="107" t="str">
        <f ca="1">Senior_Girls!$I$59</f>
        <v/>
      </c>
      <c r="K946" s="107" t="str">
        <f ca="1">Senior_Girls!$O$59</f>
        <v/>
      </c>
      <c r="O946" s="123">
        <f>Senior_Girls!$S$59</f>
        <v>0</v>
      </c>
      <c r="P946" s="107" t="str">
        <f t="shared" si="17"/>
        <v/>
      </c>
    </row>
    <row r="947" spans="3:16" x14ac:dyDescent="0.25">
      <c r="C947" s="1">
        <f>Senior_Girls!$G$60</f>
        <v>54</v>
      </c>
      <c r="D947" s="107">
        <f>Senior_Girls!$H$60</f>
        <v>0</v>
      </c>
      <c r="E947" s="107" t="str">
        <f ca="1">Senior_Girls!$I$60</f>
        <v/>
      </c>
      <c r="K947" s="107" t="str">
        <f ca="1">Senior_Girls!$O$60</f>
        <v/>
      </c>
      <c r="O947" s="123">
        <f>Senior_Girls!$S$60</f>
        <v>0</v>
      </c>
      <c r="P947" s="107" t="str">
        <f t="shared" si="17"/>
        <v/>
      </c>
    </row>
    <row r="948" spans="3:16" x14ac:dyDescent="0.25">
      <c r="C948" s="1">
        <f>Senior_Girls!$G$61</f>
        <v>55</v>
      </c>
      <c r="D948" s="107">
        <f>Senior_Girls!$H$61</f>
        <v>0</v>
      </c>
      <c r="E948" s="107" t="str">
        <f ca="1">Senior_Girls!$I$61</f>
        <v/>
      </c>
      <c r="K948" s="107" t="str">
        <f ca="1">Senior_Girls!$O$61</f>
        <v/>
      </c>
      <c r="O948" s="123">
        <f>Senior_Girls!$S$61</f>
        <v>0</v>
      </c>
      <c r="P948" s="107" t="str">
        <f t="shared" si="17"/>
        <v/>
      </c>
    </row>
    <row r="949" spans="3:16" x14ac:dyDescent="0.25">
      <c r="C949" s="1">
        <f>Senior_Girls!$G$62</f>
        <v>56</v>
      </c>
      <c r="D949" s="107">
        <f>Senior_Girls!$H$62</f>
        <v>0</v>
      </c>
      <c r="E949" s="107" t="str">
        <f ca="1">Senior_Girls!$I$62</f>
        <v/>
      </c>
      <c r="K949" s="107" t="str">
        <f ca="1">Senior_Girls!$O$62</f>
        <v/>
      </c>
      <c r="O949" s="123">
        <f>Senior_Girls!$S$62</f>
        <v>0</v>
      </c>
      <c r="P949" s="107" t="str">
        <f t="shared" si="17"/>
        <v/>
      </c>
    </row>
    <row r="950" spans="3:16" x14ac:dyDescent="0.25">
      <c r="C950" s="1">
        <f>Senior_Girls!$G$63</f>
        <v>57</v>
      </c>
      <c r="D950" s="107">
        <f>Senior_Girls!$H$63</f>
        <v>0</v>
      </c>
      <c r="E950" s="107" t="str">
        <f ca="1">Senior_Girls!$I$63</f>
        <v/>
      </c>
      <c r="K950" s="107" t="str">
        <f ca="1">Senior_Girls!$O$63</f>
        <v/>
      </c>
      <c r="O950" s="123">
        <f>Senior_Girls!$S$63</f>
        <v>0</v>
      </c>
      <c r="P950" s="107" t="str">
        <f t="shared" si="17"/>
        <v/>
      </c>
    </row>
    <row r="951" spans="3:16" x14ac:dyDescent="0.25">
      <c r="C951" s="1">
        <f>Senior_Girls!$G$64</f>
        <v>58</v>
      </c>
      <c r="D951" s="107">
        <f>Senior_Girls!$H$64</f>
        <v>0</v>
      </c>
      <c r="E951" s="107" t="str">
        <f ca="1">Senior_Girls!$I$64</f>
        <v/>
      </c>
      <c r="K951" s="107" t="str">
        <f ca="1">Senior_Girls!$O$64</f>
        <v/>
      </c>
      <c r="O951" s="123">
        <f>Senior_Girls!$S$64</f>
        <v>0</v>
      </c>
      <c r="P951" s="107" t="str">
        <f t="shared" si="17"/>
        <v/>
      </c>
    </row>
    <row r="952" spans="3:16" x14ac:dyDescent="0.25">
      <c r="C952" s="1">
        <f>Senior_Girls!$G$65</f>
        <v>59</v>
      </c>
      <c r="D952" s="107">
        <f>Senior_Girls!$H$65</f>
        <v>0</v>
      </c>
      <c r="E952" s="107" t="str">
        <f ca="1">Senior_Girls!$I$65</f>
        <v/>
      </c>
      <c r="K952" s="107" t="str">
        <f ca="1">Senior_Girls!$O$65</f>
        <v/>
      </c>
      <c r="O952" s="123">
        <f>Senior_Girls!$S$65</f>
        <v>0</v>
      </c>
      <c r="P952" s="107" t="str">
        <f t="shared" si="17"/>
        <v/>
      </c>
    </row>
    <row r="953" spans="3:16" x14ac:dyDescent="0.25">
      <c r="C953" s="1">
        <f>Senior_Girls!$G$66</f>
        <v>60</v>
      </c>
      <c r="D953" s="107">
        <f>Senior_Girls!$H$66</f>
        <v>0</v>
      </c>
      <c r="E953" s="107" t="str">
        <f ca="1">Senior_Girls!$I$66</f>
        <v/>
      </c>
      <c r="K953" s="107" t="str">
        <f ca="1">Senior_Girls!$O$66</f>
        <v/>
      </c>
      <c r="O953" s="123">
        <f>Senior_Girls!$S$66</f>
        <v>0</v>
      </c>
      <c r="P953" s="107" t="str">
        <f t="shared" si="17"/>
        <v/>
      </c>
    </row>
    <row r="954" spans="3:16" x14ac:dyDescent="0.25">
      <c r="C954" s="1">
        <f>Senior_Girls!$G$67</f>
        <v>61</v>
      </c>
      <c r="D954" s="107">
        <f>Senior_Girls!$H$67</f>
        <v>0</v>
      </c>
      <c r="E954" s="107" t="str">
        <f ca="1">Senior_Girls!$I$67</f>
        <v/>
      </c>
      <c r="K954" s="107" t="str">
        <f ca="1">Senior_Girls!$O$67</f>
        <v/>
      </c>
      <c r="O954" s="123">
        <f>Senior_Girls!$S$67</f>
        <v>0</v>
      </c>
      <c r="P954" s="107" t="str">
        <f t="shared" si="17"/>
        <v/>
      </c>
    </row>
    <row r="955" spans="3:16" x14ac:dyDescent="0.25">
      <c r="C955" s="1">
        <f>Senior_Girls!$G$68</f>
        <v>62</v>
      </c>
      <c r="D955" s="107">
        <f>Senior_Girls!$H$68</f>
        <v>0</v>
      </c>
      <c r="E955" s="107" t="str">
        <f ca="1">Senior_Girls!$I$68</f>
        <v/>
      </c>
      <c r="K955" s="107" t="str">
        <f ca="1">Senior_Girls!$O$68</f>
        <v/>
      </c>
      <c r="O955" s="123">
        <f>Senior_Girls!$S$68</f>
        <v>0</v>
      </c>
      <c r="P955" s="107" t="str">
        <f t="shared" si="17"/>
        <v/>
      </c>
    </row>
    <row r="956" spans="3:16" x14ac:dyDescent="0.25">
      <c r="C956" s="1">
        <f>Senior_Girls!$G$69</f>
        <v>63</v>
      </c>
      <c r="D956" s="107">
        <f>Senior_Girls!$H$69</f>
        <v>0</v>
      </c>
      <c r="E956" s="107" t="str">
        <f ca="1">Senior_Girls!$I$69</f>
        <v/>
      </c>
      <c r="K956" s="107" t="str">
        <f ca="1">Senior_Girls!$O$69</f>
        <v/>
      </c>
      <c r="O956" s="123">
        <f>Senior_Girls!$S$69</f>
        <v>0</v>
      </c>
      <c r="P956" s="107" t="str">
        <f t="shared" si="17"/>
        <v/>
      </c>
    </row>
    <row r="957" spans="3:16" x14ac:dyDescent="0.25">
      <c r="C957" s="1">
        <f>Senior_Girls!$G$70</f>
        <v>64</v>
      </c>
      <c r="D957" s="107">
        <f>Senior_Girls!$H$70</f>
        <v>0</v>
      </c>
      <c r="E957" s="107" t="str">
        <f ca="1">Senior_Girls!$I$70</f>
        <v/>
      </c>
      <c r="K957" s="107" t="str">
        <f ca="1">Senior_Girls!$O$70</f>
        <v/>
      </c>
      <c r="O957" s="123">
        <f>Senior_Girls!$S$70</f>
        <v>0</v>
      </c>
      <c r="P957" s="107" t="str">
        <f t="shared" si="17"/>
        <v/>
      </c>
    </row>
    <row r="958" spans="3:16" x14ac:dyDescent="0.25">
      <c r="C958" s="1">
        <f>Senior_Girls!$G$71</f>
        <v>65</v>
      </c>
      <c r="D958" s="107">
        <f>Senior_Girls!$H$71</f>
        <v>0</v>
      </c>
      <c r="E958" s="107" t="str">
        <f ca="1">Senior_Girls!$I$71</f>
        <v/>
      </c>
      <c r="K958" s="107" t="str">
        <f ca="1">Senior_Girls!$O$71</f>
        <v/>
      </c>
      <c r="O958" s="123">
        <f>Senior_Girls!$S$71</f>
        <v>0</v>
      </c>
      <c r="P958" s="107" t="str">
        <f t="shared" si="17"/>
        <v/>
      </c>
    </row>
    <row r="959" spans="3:16" x14ac:dyDescent="0.25">
      <c r="C959" s="1">
        <f>Senior_Girls!$G$72</f>
        <v>66</v>
      </c>
      <c r="D959" s="107">
        <f>Senior_Girls!$H$72</f>
        <v>0</v>
      </c>
      <c r="E959" s="107" t="str">
        <f ca="1">Senior_Girls!$I$72</f>
        <v/>
      </c>
      <c r="K959" s="107" t="str">
        <f ca="1">Senior_Girls!$O$72</f>
        <v/>
      </c>
      <c r="O959" s="123">
        <f>Senior_Girls!$S$72</f>
        <v>0</v>
      </c>
      <c r="P959" s="107" t="str">
        <f t="shared" ref="P959:P993" si="18">IF(D959=0,"",1)</f>
        <v/>
      </c>
    </row>
    <row r="960" spans="3:16" x14ac:dyDescent="0.25">
      <c r="C960" s="1">
        <f>Senior_Girls!$G$73</f>
        <v>67</v>
      </c>
      <c r="D960" s="107">
        <f>Senior_Girls!$H$73</f>
        <v>0</v>
      </c>
      <c r="E960" s="107" t="str">
        <f ca="1">Senior_Girls!$I$73</f>
        <v/>
      </c>
      <c r="K960" s="107" t="str">
        <f ca="1">Senior_Girls!$O$73</f>
        <v/>
      </c>
      <c r="O960" s="123">
        <f>Senior_Girls!$S$73</f>
        <v>0</v>
      </c>
      <c r="P960" s="107" t="str">
        <f t="shared" si="18"/>
        <v/>
      </c>
    </row>
    <row r="961" spans="3:16" x14ac:dyDescent="0.25">
      <c r="C961" s="1">
        <f>Senior_Girls!$G$74</f>
        <v>68</v>
      </c>
      <c r="D961" s="107">
        <f>Senior_Girls!$H$74</f>
        <v>0</v>
      </c>
      <c r="E961" s="107" t="str">
        <f ca="1">Senior_Girls!$I$74</f>
        <v/>
      </c>
      <c r="K961" s="107" t="str">
        <f ca="1">Senior_Girls!$O$74</f>
        <v/>
      </c>
      <c r="O961" s="123">
        <f>Senior_Girls!$S$74</f>
        <v>0</v>
      </c>
      <c r="P961" s="107" t="str">
        <f t="shared" si="18"/>
        <v/>
      </c>
    </row>
    <row r="962" spans="3:16" x14ac:dyDescent="0.25">
      <c r="C962" s="1">
        <f>Senior_Girls!$G$75</f>
        <v>69</v>
      </c>
      <c r="D962" s="107">
        <f>Senior_Girls!$H$75</f>
        <v>0</v>
      </c>
      <c r="E962" s="107" t="str">
        <f ca="1">Senior_Girls!$I$75</f>
        <v/>
      </c>
      <c r="K962" s="107" t="str">
        <f ca="1">Senior_Girls!$O$75</f>
        <v/>
      </c>
      <c r="O962" s="123">
        <f>Senior_Girls!$S$75</f>
        <v>0</v>
      </c>
      <c r="P962" s="107" t="str">
        <f t="shared" si="18"/>
        <v/>
      </c>
    </row>
    <row r="963" spans="3:16" x14ac:dyDescent="0.25">
      <c r="C963" s="1">
        <f>Senior_Girls!$G$76</f>
        <v>70</v>
      </c>
      <c r="D963" s="107">
        <f>Senior_Girls!$H$76</f>
        <v>0</v>
      </c>
      <c r="E963" s="107" t="str">
        <f ca="1">Senior_Girls!$I$76</f>
        <v/>
      </c>
      <c r="K963" s="107" t="str">
        <f ca="1">Senior_Girls!$O$76</f>
        <v/>
      </c>
      <c r="O963" s="123">
        <f>Senior_Girls!$S$76</f>
        <v>0</v>
      </c>
      <c r="P963" s="107" t="str">
        <f t="shared" si="18"/>
        <v/>
      </c>
    </row>
    <row r="964" spans="3:16" x14ac:dyDescent="0.25">
      <c r="C964" s="1">
        <f>Senior_Girls!$G$77</f>
        <v>71</v>
      </c>
      <c r="D964" s="107">
        <f>Senior_Girls!$H$77</f>
        <v>0</v>
      </c>
      <c r="E964" s="107" t="str">
        <f ca="1">Senior_Girls!$I$77</f>
        <v/>
      </c>
      <c r="K964" s="107" t="str">
        <f ca="1">Senior_Girls!$O$77</f>
        <v/>
      </c>
      <c r="O964" s="123">
        <f>Senior_Girls!$S$77</f>
        <v>0</v>
      </c>
      <c r="P964" s="107" t="str">
        <f t="shared" si="18"/>
        <v/>
      </c>
    </row>
    <row r="965" spans="3:16" x14ac:dyDescent="0.25">
      <c r="C965" s="1">
        <f>Senior_Girls!$G$78</f>
        <v>72</v>
      </c>
      <c r="D965" s="107">
        <f>Senior_Girls!$H$78</f>
        <v>0</v>
      </c>
      <c r="E965" s="107" t="str">
        <f ca="1">Senior_Girls!$I$78</f>
        <v/>
      </c>
      <c r="K965" s="107" t="str">
        <f ca="1">Senior_Girls!$O$78</f>
        <v/>
      </c>
      <c r="O965" s="123">
        <f>Senior_Girls!$S$78</f>
        <v>0</v>
      </c>
      <c r="P965" s="107" t="str">
        <f t="shared" si="18"/>
        <v/>
      </c>
    </row>
    <row r="966" spans="3:16" x14ac:dyDescent="0.25">
      <c r="C966" s="1">
        <f>Senior_Girls!$G$79</f>
        <v>73</v>
      </c>
      <c r="D966" s="107">
        <f>Senior_Girls!$H$79</f>
        <v>0</v>
      </c>
      <c r="E966" s="107" t="str">
        <f ca="1">Senior_Girls!$I$79</f>
        <v/>
      </c>
      <c r="K966" s="107" t="str">
        <f ca="1">Senior_Girls!$O$79</f>
        <v/>
      </c>
      <c r="O966" s="123">
        <f>Senior_Girls!$S$79</f>
        <v>0</v>
      </c>
      <c r="P966" s="107" t="str">
        <f t="shared" si="18"/>
        <v/>
      </c>
    </row>
    <row r="967" spans="3:16" x14ac:dyDescent="0.25">
      <c r="C967" s="1">
        <f>Senior_Girls!$G$80</f>
        <v>74</v>
      </c>
      <c r="D967" s="107">
        <f>Senior_Girls!$H$80</f>
        <v>0</v>
      </c>
      <c r="E967" s="107" t="str">
        <f ca="1">Senior_Girls!$I$80</f>
        <v/>
      </c>
      <c r="K967" s="107" t="str">
        <f ca="1">Senior_Girls!$O$80</f>
        <v/>
      </c>
      <c r="O967" s="123">
        <f>Senior_Girls!$S$80</f>
        <v>0</v>
      </c>
      <c r="P967" s="107" t="str">
        <f t="shared" si="18"/>
        <v/>
      </c>
    </row>
    <row r="968" spans="3:16" x14ac:dyDescent="0.25">
      <c r="C968" s="1">
        <f>Senior_Girls!$G$81</f>
        <v>75</v>
      </c>
      <c r="D968" s="107">
        <f>Senior_Girls!$H$81</f>
        <v>0</v>
      </c>
      <c r="E968" s="107" t="str">
        <f ca="1">Senior_Girls!$I$81</f>
        <v/>
      </c>
      <c r="K968" s="107" t="str">
        <f ca="1">Senior_Girls!$O$81</f>
        <v/>
      </c>
      <c r="O968" s="123">
        <f>Senior_Girls!$S$81</f>
        <v>0</v>
      </c>
      <c r="P968" s="107" t="str">
        <f t="shared" si="18"/>
        <v/>
      </c>
    </row>
    <row r="969" spans="3:16" x14ac:dyDescent="0.25">
      <c r="C969" s="1">
        <f>Senior_Girls!$G$82</f>
        <v>76</v>
      </c>
      <c r="D969" s="107">
        <f>Senior_Girls!$H$82</f>
        <v>0</v>
      </c>
      <c r="E969" s="107" t="str">
        <f ca="1">Senior_Girls!$I$82</f>
        <v/>
      </c>
      <c r="K969" s="107" t="str">
        <f ca="1">Senior_Girls!$O$82</f>
        <v/>
      </c>
      <c r="O969" s="123">
        <f>Senior_Girls!$S$82</f>
        <v>0</v>
      </c>
      <c r="P969" s="107" t="str">
        <f t="shared" si="18"/>
        <v/>
      </c>
    </row>
    <row r="970" spans="3:16" x14ac:dyDescent="0.25">
      <c r="C970" s="1">
        <f>Senior_Girls!$G$83</f>
        <v>77</v>
      </c>
      <c r="D970" s="107">
        <f>Senior_Girls!$H$83</f>
        <v>0</v>
      </c>
      <c r="E970" s="107" t="str">
        <f ca="1">Senior_Girls!$I$83</f>
        <v/>
      </c>
      <c r="K970" s="107" t="str">
        <f ca="1">Senior_Girls!$O$83</f>
        <v/>
      </c>
      <c r="O970" s="123">
        <f>Senior_Girls!$S$83</f>
        <v>0</v>
      </c>
      <c r="P970" s="107" t="str">
        <f t="shared" si="18"/>
        <v/>
      </c>
    </row>
    <row r="971" spans="3:16" x14ac:dyDescent="0.25">
      <c r="C971" s="1">
        <f>Senior_Girls!$G$84</f>
        <v>78</v>
      </c>
      <c r="D971" s="107">
        <f>Senior_Girls!$H$84</f>
        <v>0</v>
      </c>
      <c r="E971" s="107" t="str">
        <f ca="1">Senior_Girls!$I$84</f>
        <v/>
      </c>
      <c r="K971" s="107" t="str">
        <f ca="1">Senior_Girls!$O$84</f>
        <v/>
      </c>
      <c r="O971" s="123">
        <f>Senior_Girls!$S$84</f>
        <v>0</v>
      </c>
      <c r="P971" s="107" t="str">
        <f t="shared" si="18"/>
        <v/>
      </c>
    </row>
    <row r="972" spans="3:16" x14ac:dyDescent="0.25">
      <c r="C972" s="1">
        <f>Senior_Girls!$G$85</f>
        <v>79</v>
      </c>
      <c r="D972" s="107">
        <f>Senior_Girls!$H$85</f>
        <v>0</v>
      </c>
      <c r="E972" s="107" t="str">
        <f ca="1">Senior_Girls!$I$85</f>
        <v/>
      </c>
      <c r="K972" s="107" t="str">
        <f ca="1">Senior_Girls!$O$85</f>
        <v/>
      </c>
      <c r="O972" s="123">
        <f>Senior_Girls!$S$85</f>
        <v>0</v>
      </c>
      <c r="P972" s="107" t="str">
        <f t="shared" si="18"/>
        <v/>
      </c>
    </row>
    <row r="973" spans="3:16" x14ac:dyDescent="0.25">
      <c r="C973" s="1">
        <f>Senior_Girls!$G$86</f>
        <v>80</v>
      </c>
      <c r="D973" s="107">
        <f>Senior_Girls!$H$86</f>
        <v>0</v>
      </c>
      <c r="E973" s="107" t="str">
        <f ca="1">Senior_Girls!$I$86</f>
        <v/>
      </c>
      <c r="K973" s="107" t="str">
        <f ca="1">Senior_Girls!$O$86</f>
        <v/>
      </c>
      <c r="O973" s="123">
        <f>Senior_Girls!$S$86</f>
        <v>0</v>
      </c>
      <c r="P973" s="107" t="str">
        <f t="shared" si="18"/>
        <v/>
      </c>
    </row>
    <row r="974" spans="3:16" x14ac:dyDescent="0.25">
      <c r="C974" s="1">
        <f>Senior_Girls!$G$87</f>
        <v>81</v>
      </c>
      <c r="D974" s="107">
        <f>Senior_Girls!$H$87</f>
        <v>0</v>
      </c>
      <c r="E974" s="107" t="str">
        <f ca="1">Senior_Girls!$I$87</f>
        <v/>
      </c>
      <c r="K974" s="107" t="str">
        <f ca="1">Senior_Girls!$O$87</f>
        <v/>
      </c>
      <c r="O974" s="123">
        <f>Senior_Girls!$S$87</f>
        <v>0</v>
      </c>
      <c r="P974" s="107" t="str">
        <f t="shared" si="18"/>
        <v/>
      </c>
    </row>
    <row r="975" spans="3:16" x14ac:dyDescent="0.25">
      <c r="C975" s="1">
        <f>Senior_Girls!$G$88</f>
        <v>82</v>
      </c>
      <c r="D975" s="107">
        <f>Senior_Girls!$H$88</f>
        <v>0</v>
      </c>
      <c r="E975" s="107" t="str">
        <f ca="1">Senior_Girls!$I$88</f>
        <v/>
      </c>
      <c r="K975" s="107" t="str">
        <f ca="1">Senior_Girls!$O$88</f>
        <v/>
      </c>
      <c r="O975" s="123">
        <f>Senior_Girls!$S$88</f>
        <v>0</v>
      </c>
      <c r="P975" s="107" t="str">
        <f t="shared" si="18"/>
        <v/>
      </c>
    </row>
    <row r="976" spans="3:16" x14ac:dyDescent="0.25">
      <c r="C976" s="1">
        <f>Senior_Girls!$G$89</f>
        <v>83</v>
      </c>
      <c r="D976" s="107">
        <f>Senior_Girls!$H$89</f>
        <v>0</v>
      </c>
      <c r="E976" s="107" t="str">
        <f ca="1">Senior_Girls!$I$89</f>
        <v/>
      </c>
      <c r="K976" s="107" t="str">
        <f ca="1">Senior_Girls!$O$89</f>
        <v/>
      </c>
      <c r="O976" s="123">
        <f>Senior_Girls!$S$89</f>
        <v>0</v>
      </c>
      <c r="P976" s="107" t="str">
        <f t="shared" si="18"/>
        <v/>
      </c>
    </row>
    <row r="977" spans="3:16" x14ac:dyDescent="0.25">
      <c r="C977" s="1">
        <f>Senior_Girls!$G$90</f>
        <v>84</v>
      </c>
      <c r="D977" s="107">
        <f>Senior_Girls!$H$90</f>
        <v>0</v>
      </c>
      <c r="E977" s="107" t="str">
        <f ca="1">Senior_Girls!$I$90</f>
        <v/>
      </c>
      <c r="K977" s="107" t="str">
        <f ca="1">Senior_Girls!$O$90</f>
        <v/>
      </c>
      <c r="O977" s="123">
        <f>Senior_Girls!$S$90</f>
        <v>0</v>
      </c>
      <c r="P977" s="107" t="str">
        <f t="shared" si="18"/>
        <v/>
      </c>
    </row>
    <row r="978" spans="3:16" x14ac:dyDescent="0.25">
      <c r="C978" s="1">
        <f>Senior_Girls!$G$91</f>
        <v>85</v>
      </c>
      <c r="D978" s="107">
        <f>Senior_Girls!$H$91</f>
        <v>0</v>
      </c>
      <c r="E978" s="107" t="str">
        <f ca="1">Senior_Girls!$I$91</f>
        <v/>
      </c>
      <c r="K978" s="107" t="str">
        <f ca="1">Senior_Girls!$O$91</f>
        <v/>
      </c>
      <c r="O978" s="123">
        <f>Senior_Girls!$S$91</f>
        <v>0</v>
      </c>
      <c r="P978" s="107" t="str">
        <f t="shared" si="18"/>
        <v/>
      </c>
    </row>
    <row r="979" spans="3:16" x14ac:dyDescent="0.25">
      <c r="C979" s="1">
        <f>Senior_Girls!$G$92</f>
        <v>86</v>
      </c>
      <c r="D979" s="107">
        <f>Senior_Girls!$H$92</f>
        <v>0</v>
      </c>
      <c r="E979" s="107" t="str">
        <f ca="1">Senior_Girls!$I$92</f>
        <v/>
      </c>
      <c r="K979" s="107" t="str">
        <f ca="1">Senior_Girls!$O$92</f>
        <v/>
      </c>
      <c r="O979" s="123">
        <f>Senior_Girls!$S$92</f>
        <v>0</v>
      </c>
      <c r="P979" s="107" t="str">
        <f t="shared" si="18"/>
        <v/>
      </c>
    </row>
    <row r="980" spans="3:16" x14ac:dyDescent="0.25">
      <c r="C980" s="1">
        <f>Senior_Girls!$G$93</f>
        <v>87</v>
      </c>
      <c r="D980" s="107">
        <f>Senior_Girls!$H$93</f>
        <v>0</v>
      </c>
      <c r="E980" s="107" t="str">
        <f ca="1">Senior_Girls!$I$93</f>
        <v/>
      </c>
      <c r="K980" s="107" t="str">
        <f ca="1">Senior_Girls!$O$93</f>
        <v/>
      </c>
      <c r="O980" s="123">
        <f>Senior_Girls!$S$93</f>
        <v>0</v>
      </c>
      <c r="P980" s="107" t="str">
        <f t="shared" si="18"/>
        <v/>
      </c>
    </row>
    <row r="981" spans="3:16" x14ac:dyDescent="0.25">
      <c r="C981" s="1">
        <f>Senior_Girls!$G$94</f>
        <v>88</v>
      </c>
      <c r="D981" s="107">
        <f>Senior_Girls!$H$94</f>
        <v>0</v>
      </c>
      <c r="E981" s="107" t="str">
        <f ca="1">Senior_Girls!$I$94</f>
        <v/>
      </c>
      <c r="K981" s="107" t="str">
        <f ca="1">Senior_Girls!$O$94</f>
        <v/>
      </c>
      <c r="O981" s="123">
        <f>Senior_Girls!$S$94</f>
        <v>0</v>
      </c>
      <c r="P981" s="107" t="str">
        <f t="shared" si="18"/>
        <v/>
      </c>
    </row>
    <row r="982" spans="3:16" x14ac:dyDescent="0.25">
      <c r="C982" s="1">
        <f>Senior_Girls!$G$95</f>
        <v>89</v>
      </c>
      <c r="D982" s="107">
        <f>Senior_Girls!$H$95</f>
        <v>0</v>
      </c>
      <c r="E982" s="107" t="str">
        <f ca="1">Senior_Girls!$I$95</f>
        <v/>
      </c>
      <c r="K982" s="107" t="str">
        <f ca="1">Senior_Girls!$O$95</f>
        <v/>
      </c>
      <c r="O982" s="123">
        <f>Senior_Girls!$S$95</f>
        <v>0</v>
      </c>
      <c r="P982" s="107" t="str">
        <f t="shared" si="18"/>
        <v/>
      </c>
    </row>
    <row r="983" spans="3:16" x14ac:dyDescent="0.25">
      <c r="C983" s="1">
        <f>Senior_Girls!$G$96</f>
        <v>90</v>
      </c>
      <c r="D983" s="107">
        <f>Senior_Girls!$H$96</f>
        <v>0</v>
      </c>
      <c r="E983" s="107" t="str">
        <f ca="1">Senior_Girls!$I$96</f>
        <v/>
      </c>
      <c r="K983" s="107" t="str">
        <f ca="1">Senior_Girls!$O$96</f>
        <v/>
      </c>
      <c r="O983" s="123">
        <f>Senior_Girls!$S$96</f>
        <v>0</v>
      </c>
      <c r="P983" s="107" t="str">
        <f t="shared" si="18"/>
        <v/>
      </c>
    </row>
    <row r="984" spans="3:16" x14ac:dyDescent="0.25">
      <c r="C984" s="1">
        <f>Senior_Girls!$G$97</f>
        <v>91</v>
      </c>
      <c r="D984" s="107">
        <f>Senior_Girls!$H$97</f>
        <v>0</v>
      </c>
      <c r="E984" s="107" t="str">
        <f ca="1">Senior_Girls!$I$97</f>
        <v/>
      </c>
      <c r="K984" s="107" t="str">
        <f ca="1">Senior_Girls!$O$97</f>
        <v/>
      </c>
      <c r="O984" s="123">
        <f>Senior_Girls!$S$97</f>
        <v>0</v>
      </c>
      <c r="P984" s="107" t="str">
        <f t="shared" si="18"/>
        <v/>
      </c>
    </row>
    <row r="985" spans="3:16" x14ac:dyDescent="0.25">
      <c r="C985" s="1">
        <f>Senior_Girls!$G$98</f>
        <v>92</v>
      </c>
      <c r="D985" s="107">
        <f>Senior_Girls!$H$98</f>
        <v>0</v>
      </c>
      <c r="E985" s="107" t="str">
        <f ca="1">Senior_Girls!$I$98</f>
        <v/>
      </c>
      <c r="K985" s="107" t="str">
        <f ca="1">Senior_Girls!$O$98</f>
        <v/>
      </c>
      <c r="O985" s="123">
        <f>Senior_Girls!$S$98</f>
        <v>0</v>
      </c>
      <c r="P985" s="107" t="str">
        <f t="shared" si="18"/>
        <v/>
      </c>
    </row>
    <row r="986" spans="3:16" x14ac:dyDescent="0.25">
      <c r="C986" s="1">
        <f>Senior_Girls!$G$99</f>
        <v>93</v>
      </c>
      <c r="D986" s="107">
        <f>Senior_Girls!$H$99</f>
        <v>0</v>
      </c>
      <c r="E986" s="107" t="str">
        <f ca="1">Senior_Girls!$I$99</f>
        <v/>
      </c>
      <c r="K986" s="107" t="str">
        <f ca="1">Senior_Girls!$O$99</f>
        <v/>
      </c>
      <c r="O986" s="123">
        <f>Senior_Girls!$S$99</f>
        <v>0</v>
      </c>
      <c r="P986" s="107" t="str">
        <f t="shared" si="18"/>
        <v/>
      </c>
    </row>
    <row r="987" spans="3:16" x14ac:dyDescent="0.25">
      <c r="C987" s="1">
        <f>Senior_Girls!$G$100</f>
        <v>94</v>
      </c>
      <c r="D987" s="107">
        <f>Senior_Girls!$H$100</f>
        <v>0</v>
      </c>
      <c r="E987" s="107" t="str">
        <f ca="1">Senior_Girls!$I$100</f>
        <v/>
      </c>
      <c r="K987" s="107" t="str">
        <f ca="1">Senior_Girls!$O$100</f>
        <v/>
      </c>
      <c r="O987" s="123">
        <f>Senior_Girls!$S$100</f>
        <v>0</v>
      </c>
      <c r="P987" s="107" t="str">
        <f t="shared" si="18"/>
        <v/>
      </c>
    </row>
    <row r="988" spans="3:16" x14ac:dyDescent="0.25">
      <c r="C988" s="1">
        <f>Senior_Girls!$G$101</f>
        <v>95</v>
      </c>
      <c r="D988" s="107">
        <f>Senior_Girls!$H$101</f>
        <v>0</v>
      </c>
      <c r="E988" s="107" t="str">
        <f ca="1">Senior_Girls!$I$101</f>
        <v/>
      </c>
      <c r="K988" s="107" t="str">
        <f ca="1">Senior_Girls!$O$101</f>
        <v/>
      </c>
      <c r="O988" s="123">
        <f>Senior_Girls!$S$101</f>
        <v>0</v>
      </c>
      <c r="P988" s="107" t="str">
        <f t="shared" si="18"/>
        <v/>
      </c>
    </row>
    <row r="989" spans="3:16" x14ac:dyDescent="0.25">
      <c r="C989" s="1">
        <f>Senior_Girls!$G$102</f>
        <v>96</v>
      </c>
      <c r="D989" s="107">
        <f>Senior_Girls!$H$102</f>
        <v>0</v>
      </c>
      <c r="E989" s="107" t="str">
        <f ca="1">Senior_Girls!$I$102</f>
        <v/>
      </c>
      <c r="K989" s="107" t="str">
        <f ca="1">Senior_Girls!$O$102</f>
        <v/>
      </c>
      <c r="O989" s="123">
        <f>Senior_Girls!$S$102</f>
        <v>0</v>
      </c>
      <c r="P989" s="107" t="str">
        <f t="shared" si="18"/>
        <v/>
      </c>
    </row>
    <row r="990" spans="3:16" x14ac:dyDescent="0.25">
      <c r="C990" s="1">
        <f>Senior_Girls!$G$103</f>
        <v>97</v>
      </c>
      <c r="D990" s="107">
        <f>Senior_Girls!$H$103</f>
        <v>0</v>
      </c>
      <c r="E990" s="107" t="str">
        <f ca="1">Senior_Girls!$I$103</f>
        <v/>
      </c>
      <c r="K990" s="107" t="str">
        <f ca="1">Senior_Girls!$O$103</f>
        <v/>
      </c>
      <c r="O990" s="123">
        <f>Senior_Girls!$S$103</f>
        <v>0</v>
      </c>
      <c r="P990" s="107" t="str">
        <f t="shared" si="18"/>
        <v/>
      </c>
    </row>
    <row r="991" spans="3:16" x14ac:dyDescent="0.25">
      <c r="C991" s="1">
        <f>Senior_Girls!$G$104</f>
        <v>98</v>
      </c>
      <c r="D991" s="107">
        <f>Senior_Girls!$H$104</f>
        <v>0</v>
      </c>
      <c r="E991" s="107" t="str">
        <f ca="1">Senior_Girls!$I$104</f>
        <v/>
      </c>
      <c r="K991" s="107" t="str">
        <f ca="1">Senior_Girls!$O$104</f>
        <v/>
      </c>
      <c r="O991" s="123">
        <f>Senior_Girls!$S$104</f>
        <v>0</v>
      </c>
      <c r="P991" s="107" t="str">
        <f t="shared" si="18"/>
        <v/>
      </c>
    </row>
    <row r="992" spans="3:16" x14ac:dyDescent="0.25">
      <c r="C992" s="1">
        <f>Senior_Girls!$G$105</f>
        <v>99</v>
      </c>
      <c r="D992" s="107">
        <f>Senior_Girls!$H$105</f>
        <v>0</v>
      </c>
      <c r="E992" s="107" t="str">
        <f ca="1">Senior_Girls!$I$105</f>
        <v/>
      </c>
      <c r="K992" s="107" t="str">
        <f ca="1">Senior_Girls!$O$105</f>
        <v/>
      </c>
      <c r="O992" s="123">
        <f>Senior_Girls!$S$105</f>
        <v>0</v>
      </c>
      <c r="P992" s="107" t="str">
        <f t="shared" si="18"/>
        <v/>
      </c>
    </row>
    <row r="993" spans="1:16" x14ac:dyDescent="0.25">
      <c r="C993" s="1">
        <f>Senior_Girls!$G$106</f>
        <v>100</v>
      </c>
      <c r="D993" s="107">
        <f>Senior_Girls!$H$106</f>
        <v>0</v>
      </c>
      <c r="E993" s="107" t="str">
        <f ca="1">Senior_Girls!$I$106</f>
        <v/>
      </c>
      <c r="K993" s="107" t="str">
        <f ca="1">Senior_Girls!$O$106</f>
        <v/>
      </c>
      <c r="O993" s="123">
        <f>Senior_Girls!$S$106</f>
        <v>0</v>
      </c>
      <c r="P993" s="107" t="str">
        <f t="shared" si="18"/>
        <v/>
      </c>
    </row>
    <row r="994" spans="1:16" x14ac:dyDescent="0.25">
      <c r="A994" s="4"/>
      <c r="B994" s="4"/>
      <c r="C994" s="131" t="str">
        <f ca="1">CONCATENATE($C892," ","Individual Medal Winners")</f>
        <v>Senior Girls Individual Medal Winners</v>
      </c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07">
        <f>IF(D996="","",1)</f>
        <v>1</v>
      </c>
    </row>
    <row r="995" spans="1:16" x14ac:dyDescent="0.25">
      <c r="C995" s="106" t="s">
        <v>0</v>
      </c>
      <c r="D995" s="106" t="s">
        <v>1</v>
      </c>
      <c r="E995" s="106" t="s">
        <v>2</v>
      </c>
      <c r="F995" s="106"/>
      <c r="G995" s="106"/>
      <c r="H995" s="106"/>
      <c r="I995" s="106"/>
      <c r="J995" s="106"/>
      <c r="K995" s="106" t="s">
        <v>82</v>
      </c>
      <c r="L995" s="106"/>
      <c r="M995" s="106"/>
      <c r="N995" s="106"/>
      <c r="O995" s="1" t="s">
        <v>3</v>
      </c>
      <c r="P995" s="107">
        <f>IF(D996="","",1)</f>
        <v>1</v>
      </c>
    </row>
    <row r="996" spans="1:16" x14ac:dyDescent="0.25">
      <c r="C996" s="1">
        <v>1</v>
      </c>
      <c r="D996" s="107">
        <f>Senior_Girls!$H$109</f>
        <v>31</v>
      </c>
      <c r="E996" s="107" t="str">
        <f ca="1">Senior_Girls!$I$109</f>
        <v>Olivia Mason</v>
      </c>
      <c r="K996" s="107" t="str">
        <f ca="1">Senior_Girls!$O$109</f>
        <v>Cumbria</v>
      </c>
      <c r="O996" s="123">
        <f>Senior_Girls!$S$109</f>
        <v>16.11</v>
      </c>
      <c r="P996" s="107">
        <f>IF(D996="","",1)</f>
        <v>1</v>
      </c>
    </row>
    <row r="997" spans="1:16" x14ac:dyDescent="0.25">
      <c r="C997" s="1">
        <v>2</v>
      </c>
      <c r="D997" s="107">
        <f>Senior_Girls!$H$110</f>
        <v>81</v>
      </c>
      <c r="E997" s="107" t="str">
        <f ca="1">Senior_Girls!$I$110</f>
        <v>Olivia Haveron</v>
      </c>
      <c r="K997" s="107" t="str">
        <f ca="1">Senior_Girls!$O$110</f>
        <v>North Yorkshire</v>
      </c>
      <c r="O997" s="123">
        <f>Senior_Girls!$S$110</f>
        <v>16.16</v>
      </c>
      <c r="P997" s="107">
        <f>IF(D997="","",1)</f>
        <v>1</v>
      </c>
    </row>
    <row r="998" spans="1:16" x14ac:dyDescent="0.25">
      <c r="C998" s="1">
        <v>3</v>
      </c>
      <c r="D998" s="107">
        <f>Senior_Girls!$H$111</f>
        <v>22</v>
      </c>
      <c r="E998" s="107" t="str">
        <f ca="1">Senior_Girls!$I$111</f>
        <v>Eve Pannone</v>
      </c>
      <c r="K998" s="107" t="str">
        <f ca="1">Senior_Girls!$O$111</f>
        <v>Cumbria</v>
      </c>
      <c r="O998" s="123">
        <f>Senior_Girls!$S$111</f>
        <v>16.39</v>
      </c>
      <c r="P998" s="107">
        <f>IF(D998="","",1)</f>
        <v>1</v>
      </c>
    </row>
    <row r="1000" spans="1:16" x14ac:dyDescent="0.25">
      <c r="C1000" s="131" t="str">
        <f ca="1">CONCATENATE($C892," ","Team Results")</f>
        <v>Senior Girls Team Results</v>
      </c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07">
        <f ca="1">IF(D1002="","",1)</f>
        <v>1</v>
      </c>
    </row>
    <row r="1001" spans="1:16" x14ac:dyDescent="0.25">
      <c r="C1001" s="106"/>
      <c r="D1001" s="106" t="s">
        <v>13</v>
      </c>
      <c r="E1001" s="106"/>
      <c r="F1001" s="106"/>
      <c r="G1001" s="5"/>
      <c r="H1001" s="5"/>
      <c r="I1001" s="106" t="s">
        <v>14</v>
      </c>
      <c r="J1001" s="106" t="s">
        <v>15</v>
      </c>
      <c r="K1001" s="106" t="s">
        <v>16</v>
      </c>
      <c r="L1001" s="106" t="s">
        <v>17</v>
      </c>
      <c r="M1001" s="106" t="s">
        <v>18</v>
      </c>
      <c r="N1001" s="106" t="s">
        <v>19</v>
      </c>
      <c r="O1001" s="106" t="s">
        <v>20</v>
      </c>
      <c r="P1001" s="107">
        <f ca="1">IF(D1002="","",1)</f>
        <v>1</v>
      </c>
    </row>
    <row r="1002" spans="1:16" x14ac:dyDescent="0.25">
      <c r="C1002" s="1">
        <v>1</v>
      </c>
      <c r="D1002" s="107" t="str">
        <f ca="1">Senior_Girls!$H$115</f>
        <v>North Yorkshire</v>
      </c>
      <c r="I1002" s="107">
        <f ca="1">Senior_Girls!$M$115</f>
        <v>2</v>
      </c>
      <c r="J1002" s="107">
        <f ca="1">Senior_Girls!$N$115</f>
        <v>5</v>
      </c>
      <c r="K1002" s="107">
        <f ca="1">Senior_Girls!$O$115</f>
        <v>11</v>
      </c>
      <c r="L1002" s="107">
        <f ca="1">Senior_Girls!$P$115</f>
        <v>12</v>
      </c>
      <c r="M1002" s="107">
        <f ca="1">Senior_Girls!$Q$115</f>
        <v>15</v>
      </c>
      <c r="N1002" s="107">
        <f ca="1">Senior_Girls!$R$115</f>
        <v>16</v>
      </c>
      <c r="O1002" s="107">
        <f ca="1">Senior_Girls!$S$115</f>
        <v>61</v>
      </c>
      <c r="P1002" s="107">
        <f ca="1">IF(D1002="","",1)</f>
        <v>1</v>
      </c>
    </row>
    <row r="1003" spans="1:16" x14ac:dyDescent="0.25">
      <c r="C1003" s="1">
        <v>2</v>
      </c>
      <c r="D1003" s="107" t="str">
        <f ca="1">Senior_Girls!$H$116</f>
        <v>Cumbria</v>
      </c>
      <c r="I1003" s="107">
        <f ca="1">Senior_Girls!$M$116</f>
        <v>1</v>
      </c>
      <c r="J1003" s="107">
        <f ca="1">Senior_Girls!$N$116</f>
        <v>3</v>
      </c>
      <c r="K1003" s="107">
        <f ca="1">Senior_Girls!$O$116</f>
        <v>9</v>
      </c>
      <c r="L1003" s="107">
        <f ca="1">Senior_Girls!$P$116</f>
        <v>14</v>
      </c>
      <c r="M1003" s="107">
        <f ca="1">Senior_Girls!$Q$116</f>
        <v>19</v>
      </c>
      <c r="N1003" s="107">
        <f ca="1">Senior_Girls!$R$116</f>
        <v>20</v>
      </c>
      <c r="O1003" s="107">
        <f ca="1">Senior_Girls!$S$116</f>
        <v>66</v>
      </c>
      <c r="P1003" s="107">
        <f ca="1">IF(D1003="","",1)</f>
        <v>1</v>
      </c>
    </row>
    <row r="1004" spans="1:16" x14ac:dyDescent="0.25">
      <c r="C1004" s="1">
        <v>3</v>
      </c>
      <c r="D1004" s="107" t="str">
        <f ca="1">Senior_Girls!$H$117</f>
        <v>Durham</v>
      </c>
      <c r="I1004" s="107">
        <f ca="1">Senior_Girls!$M$117</f>
        <v>6</v>
      </c>
      <c r="J1004" s="107">
        <f ca="1">Senior_Girls!$N$117</f>
        <v>7</v>
      </c>
      <c r="K1004" s="107">
        <f ca="1">Senior_Girls!$O$117</f>
        <v>8</v>
      </c>
      <c r="L1004" s="107">
        <f ca="1">Senior_Girls!$P$117</f>
        <v>13</v>
      </c>
      <c r="M1004" s="107">
        <f ca="1">Senior_Girls!$Q$117</f>
        <v>18</v>
      </c>
      <c r="N1004" s="107">
        <f ca="1">Senior_Girls!$R$117</f>
        <v>24</v>
      </c>
      <c r="O1004" s="107">
        <f ca="1">Senior_Girls!$S$117</f>
        <v>76</v>
      </c>
      <c r="P1004" s="107">
        <f ca="1">IF(D1004="","",1)</f>
        <v>1</v>
      </c>
    </row>
    <row r="1005" spans="1:16" x14ac:dyDescent="0.25">
      <c r="C1005" s="1">
        <v>4</v>
      </c>
      <c r="D1005" s="107" t="str">
        <f ca="1">Senior_Girls!$H$118</f>
        <v>Northumberland</v>
      </c>
      <c r="I1005" s="107">
        <f ca="1">Senior_Girls!$M$118</f>
        <v>4</v>
      </c>
      <c r="J1005" s="107">
        <f ca="1">Senior_Girls!$N$118</f>
        <v>10</v>
      </c>
      <c r="K1005" s="107">
        <f ca="1">Senior_Girls!$O$118</f>
        <v>30</v>
      </c>
      <c r="L1005" s="107">
        <f ca="1">Senior_Girls!$P$118</f>
        <v>33</v>
      </c>
      <c r="M1005" s="107">
        <f ca="1">Senior_Girls!$Q$118</f>
        <v>35</v>
      </c>
      <c r="N1005" s="107">
        <f ca="1">Senior_Girls!$R$118</f>
        <v>36</v>
      </c>
      <c r="O1005" s="107">
        <f ca="1">Senior_Girls!$S$118</f>
        <v>148</v>
      </c>
      <c r="P1005" s="107">
        <f ca="1">IF(D1005="","",1)</f>
        <v>1</v>
      </c>
    </row>
    <row r="1006" spans="1:16" x14ac:dyDescent="0.25">
      <c r="C1006" s="1">
        <v>5</v>
      </c>
      <c r="D1006" s="107" t="str">
        <f ca="1">Senior_Girls!$H$119</f>
        <v/>
      </c>
      <c r="I1006" s="107" t="str">
        <f ca="1">Senior_Girls!$M$119</f>
        <v/>
      </c>
      <c r="J1006" s="107" t="str">
        <f ca="1">Senior_Girls!$N$119</f>
        <v/>
      </c>
      <c r="K1006" s="107" t="str">
        <f ca="1">Senior_Girls!$O$119</f>
        <v/>
      </c>
      <c r="L1006" s="107" t="str">
        <f ca="1">Senior_Girls!$P$119</f>
        <v/>
      </c>
      <c r="M1006" s="107" t="str">
        <f ca="1">Senior_Girls!$Q$119</f>
        <v/>
      </c>
      <c r="N1006" s="107" t="str">
        <f ca="1">Senior_Girls!$R$119</f>
        <v/>
      </c>
      <c r="O1006" s="107">
        <f ca="1">Senior_Girls!$S$119</f>
        <v>0</v>
      </c>
      <c r="P1006" s="107" t="str">
        <f ca="1">IF(D1006="","",1)</f>
        <v/>
      </c>
    </row>
    <row r="1007" spans="1:16" x14ac:dyDescent="0.25">
      <c r="P1007" s="107">
        <f ca="1">IF(D1002="","",1)</f>
        <v>1</v>
      </c>
    </row>
    <row r="1008" spans="1:16" ht="20.100000000000001" customHeight="1" x14ac:dyDescent="0.25"/>
  </sheetData>
  <sheetProtection password="CC45" sheet="1" objects="1" scenarios="1" autoFilter="0"/>
  <autoFilter ref="P1:P1969" xr:uid="{00000000-0009-0000-0000-00000C000000}"/>
  <mergeCells count="93">
    <mergeCell ref="L46:M46"/>
    <mergeCell ref="D40:H40"/>
    <mergeCell ref="L41:M41"/>
    <mergeCell ref="L42:M42"/>
    <mergeCell ref="L43:M43"/>
    <mergeCell ref="L44:M44"/>
    <mergeCell ref="L45:M45"/>
    <mergeCell ref="D41:G41"/>
    <mergeCell ref="D42:G42"/>
    <mergeCell ref="D43:G43"/>
    <mergeCell ref="D44:G44"/>
    <mergeCell ref="D45:G45"/>
    <mergeCell ref="D46:G46"/>
    <mergeCell ref="D34:G34"/>
    <mergeCell ref="L29:M29"/>
    <mergeCell ref="L30:M30"/>
    <mergeCell ref="L31:M31"/>
    <mergeCell ref="L32:M32"/>
    <mergeCell ref="L33:M33"/>
    <mergeCell ref="L34:M34"/>
    <mergeCell ref="D29:G29"/>
    <mergeCell ref="D30:G30"/>
    <mergeCell ref="D31:G31"/>
    <mergeCell ref="D32:G32"/>
    <mergeCell ref="D33:G33"/>
    <mergeCell ref="D17:F17"/>
    <mergeCell ref="D18:F18"/>
    <mergeCell ref="D19:F19"/>
    <mergeCell ref="D20:F20"/>
    <mergeCell ref="D21:F21"/>
    <mergeCell ref="G13:O13"/>
    <mergeCell ref="D16:F16"/>
    <mergeCell ref="C11:O11"/>
    <mergeCell ref="C9:O9"/>
    <mergeCell ref="C8:O8"/>
    <mergeCell ref="C7:O7"/>
    <mergeCell ref="C1:O2"/>
    <mergeCell ref="C889:O889"/>
    <mergeCell ref="W889:Z889"/>
    <mergeCell ref="C890:O890"/>
    <mergeCell ref="C768:O768"/>
    <mergeCell ref="W768:Z768"/>
    <mergeCell ref="C529:O529"/>
    <mergeCell ref="W529:Z529"/>
    <mergeCell ref="C530:O530"/>
    <mergeCell ref="C634:O634"/>
    <mergeCell ref="C640:O640"/>
    <mergeCell ref="C648:O648"/>
    <mergeCell ref="W648:Z648"/>
    <mergeCell ref="C409:O409"/>
    <mergeCell ref="W409:Z409"/>
    <mergeCell ref="C994:O994"/>
    <mergeCell ref="C1000:O1000"/>
    <mergeCell ref="C528:O528"/>
    <mergeCell ref="W528:Z528"/>
    <mergeCell ref="C769:O769"/>
    <mergeCell ref="W769:Z769"/>
    <mergeCell ref="C770:O770"/>
    <mergeCell ref="C874:O874"/>
    <mergeCell ref="C880:O880"/>
    <mergeCell ref="C888:O888"/>
    <mergeCell ref="W888:Z888"/>
    <mergeCell ref="C649:O649"/>
    <mergeCell ref="W649:Z649"/>
    <mergeCell ref="C650:O650"/>
    <mergeCell ref="C754:O754"/>
    <mergeCell ref="C760:O760"/>
    <mergeCell ref="C410:O410"/>
    <mergeCell ref="C514:O514"/>
    <mergeCell ref="C520:O520"/>
    <mergeCell ref="C289:O289"/>
    <mergeCell ref="W289:Z289"/>
    <mergeCell ref="C290:O290"/>
    <mergeCell ref="C394:O394"/>
    <mergeCell ref="C400:O400"/>
    <mergeCell ref="C408:O408"/>
    <mergeCell ref="W408:Z408"/>
    <mergeCell ref="C170:O170"/>
    <mergeCell ref="C274:O274"/>
    <mergeCell ref="C280:O280"/>
    <mergeCell ref="C288:O288"/>
    <mergeCell ref="W288:Z288"/>
    <mergeCell ref="C168:O168"/>
    <mergeCell ref="W168:Z168"/>
    <mergeCell ref="C169:O169"/>
    <mergeCell ref="C160:O160"/>
    <mergeCell ref="C154:O154"/>
    <mergeCell ref="W169:Z169"/>
    <mergeCell ref="C48:O48"/>
    <mergeCell ref="C49:O49"/>
    <mergeCell ref="C50:O50"/>
    <mergeCell ref="W48:Z48"/>
    <mergeCell ref="W49:Z49"/>
  </mergeCells>
  <pageMargins left="0.9055118110236221" right="0.9055118110236221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</sheetPr>
  <dimension ref="A1:AN316"/>
  <sheetViews>
    <sheetView showZeros="0" topLeftCell="G100" zoomScaleNormal="100" workbookViewId="0">
      <selection activeCell="H11" sqref="H11"/>
    </sheetView>
  </sheetViews>
  <sheetFormatPr defaultRowHeight="15" x14ac:dyDescent="0.25"/>
  <cols>
    <col min="1" max="1" width="9.140625" style="46" hidden="1" customWidth="1"/>
    <col min="2" max="2" width="7.42578125" style="46" hidden="1" customWidth="1"/>
    <col min="3" max="3" width="6.85546875" style="46" hidden="1" customWidth="1"/>
    <col min="4" max="4" width="9.140625" style="46" hidden="1" customWidth="1"/>
    <col min="5" max="5" width="6" style="46" hidden="1" customWidth="1"/>
    <col min="6" max="6" width="11.140625" style="46" hidden="1" customWidth="1"/>
    <col min="7" max="7" width="5.5703125" style="47" customWidth="1"/>
    <col min="8" max="8" width="6.7109375" style="47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46" hidden="1" customWidth="1"/>
    <col min="22" max="22" width="13.5703125" style="46" hidden="1" customWidth="1"/>
    <col min="23" max="23" width="13.7109375" style="46" hidden="1" customWidth="1"/>
    <col min="24" max="24" width="4.7109375" style="46" hidden="1" customWidth="1"/>
    <col min="25" max="25" width="23" style="46" hidden="1" customWidth="1"/>
    <col min="26" max="38" width="4.7109375" style="46" hidden="1" customWidth="1"/>
    <col min="39" max="39" width="9.140625" style="46" hidden="1" customWidth="1"/>
    <col min="40" max="40" width="9.140625" hidden="1" customWidth="1"/>
    <col min="41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46" t="str">
        <f ca="1">CONCATENATE(W1,X1)</f>
        <v>Home!$B4</v>
      </c>
      <c r="W1" s="46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4</v>
      </c>
      <c r="Y1" t="str">
        <f ca="1">MID(CELL("Filename",A1),SEARCH("]",CELL("Filename",A1),1)+1,32)</f>
        <v>Minor_Boys</v>
      </c>
      <c r="AA1" s="128" t="str">
        <f ca="1">Y1</f>
        <v>Minor_Boys</v>
      </c>
      <c r="AB1" s="128"/>
      <c r="AC1" s="128"/>
      <c r="AD1" s="128"/>
      <c r="AE1" s="46" t="str">
        <f ca="1">CONCATENATE(Y1," ",Z1)</f>
        <v xml:space="preserve">Minor_Boys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46" t="str">
        <f ca="1">CONCATENATE(W2,X2)</f>
        <v>Home!$D4</v>
      </c>
      <c r="W2" s="46" t="s">
        <v>34</v>
      </c>
      <c r="X2" s="46">
        <f ca="1">X1</f>
        <v>4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A4" s="53"/>
      <c r="B4" s="53"/>
      <c r="C4" s="53"/>
      <c r="D4" s="53"/>
      <c r="E4" s="53"/>
      <c r="F4" s="5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6" t="s">
        <v>6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39" s="3" customFormat="1" x14ac:dyDescent="0.25">
      <c r="A5" s="46"/>
      <c r="B5" s="46"/>
      <c r="C5" s="46"/>
      <c r="D5" s="46"/>
      <c r="E5" s="46"/>
      <c r="F5" s="46"/>
      <c r="G5" s="47" t="str">
        <f ca="1">INDIRECT(V1)</f>
        <v>Minor Boys</v>
      </c>
      <c r="H5" s="47"/>
      <c r="I5" s="47"/>
      <c r="J5" s="47"/>
      <c r="K5" s="47"/>
      <c r="L5" s="47"/>
      <c r="N5" s="68" t="str">
        <f ca="1">CONCATENATE("Team Results"," ",INDIRECT(V2)," ","to Score")</f>
        <v>Team Results 6 to Score</v>
      </c>
      <c r="P5" s="49"/>
      <c r="Q5" s="50"/>
      <c r="R5" s="52"/>
      <c r="T5" s="6" t="s">
        <v>7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47" t="s">
        <v>0</v>
      </c>
      <c r="H6" s="47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>
        <f ca="1">IF(O7=C6,COUNTIF(O7:O7,C6),"")</f>
        <v>1</v>
      </c>
      <c r="D7" s="1" t="str">
        <f ca="1">IF(O7=D6,COUNTIF(O7:O7,D6),"")</f>
        <v/>
      </c>
      <c r="E7" s="1" t="str">
        <f ca="1">IF(O7=E6,COUNTIF(O7:O7,E6),"")</f>
        <v/>
      </c>
      <c r="F7" s="1" t="str">
        <f ca="1">IF(O7=F6,COUNTIF(O7:O7,F6),"")</f>
        <v/>
      </c>
      <c r="G7" s="47">
        <f t="shared" ref="G7:G38" si="0">IF(LEFT(S7,1)="D",0,AM7)</f>
        <v>1</v>
      </c>
      <c r="H7" s="7">
        <v>41</v>
      </c>
      <c r="I7" s="129" t="str">
        <f t="shared" ref="I7:I38" ca="1" si="1">IFERROR(VLOOKUP(H7,INDIRECT($AA$1),2,0),"")</f>
        <v>Alex Boyer</v>
      </c>
      <c r="J7" s="129"/>
      <c r="K7" s="129"/>
      <c r="L7" s="129"/>
      <c r="M7" s="129"/>
      <c r="N7" s="129"/>
      <c r="O7" s="59" t="str">
        <f t="shared" ref="O7:O38" ca="1" si="2">IFERROR(VLOOKUP(H7,INDIRECT($AA$1),3,0),"")</f>
        <v>Durham</v>
      </c>
      <c r="P7" s="59"/>
      <c r="Q7" s="59"/>
      <c r="R7" s="59"/>
      <c r="S7" s="67">
        <v>10.199999999999999</v>
      </c>
      <c r="T7" s="6">
        <f t="shared" ref="T7:T38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>
        <f ca="1">IF(O8=A6,COUNTIF(O7:O8,A6),"")</f>
        <v>1</v>
      </c>
      <c r="B8" s="1" t="str">
        <f ca="1">IF(O8=B6,COUNTIF(O7:O8,B6),"")</f>
        <v/>
      </c>
      <c r="C8" s="1" t="str">
        <f ca="1">IF(O8=C6,COUNTIF(O7:O8,C6),"")</f>
        <v/>
      </c>
      <c r="D8" s="1" t="str">
        <f ca="1">IF(O8=D6,COUNTIF(O7:O8,D6),"")</f>
        <v/>
      </c>
      <c r="E8" s="1" t="str">
        <f ca="1">IF(O8=E6,COUNTIF(O7:O8,E6),"")</f>
        <v/>
      </c>
      <c r="F8" s="1" t="str">
        <f ca="1">IF(O8=F6,COUNTIF(O7:O8,F6),"")</f>
        <v/>
      </c>
      <c r="G8" s="47">
        <f t="shared" si="0"/>
        <v>2</v>
      </c>
      <c r="H8" s="7">
        <v>2</v>
      </c>
      <c r="I8" s="129" t="str">
        <f t="shared" ca="1" si="1"/>
        <v>Matthew Downs</v>
      </c>
      <c r="J8" s="129"/>
      <c r="K8" s="129"/>
      <c r="L8" s="129"/>
      <c r="M8" s="129"/>
      <c r="N8" s="129"/>
      <c r="O8" s="59" t="str">
        <f t="shared" ca="1" si="2"/>
        <v>Cleveland</v>
      </c>
      <c r="P8" s="59"/>
      <c r="Q8" s="59"/>
      <c r="R8" s="59"/>
      <c r="S8" s="67">
        <v>10.23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 t="str">
        <f ca="1">IF(O9=B6,COUNTIF(O7:O9,B6),"")</f>
        <v/>
      </c>
      <c r="C9" s="1" t="str">
        <f ca="1">IF(O9=C6,COUNTIF(O7:O9,C6),"")</f>
        <v/>
      </c>
      <c r="D9" s="1" t="str">
        <f ca="1">IF(O9=D6,COUNTIF(O7:O9,D6),"")</f>
        <v/>
      </c>
      <c r="E9" s="1">
        <f ca="1">IF(O9=E6,COUNTIF(O7:O9,E6),"")</f>
        <v>1</v>
      </c>
      <c r="F9" s="1" t="str">
        <f ca="1">IF(O9=F6,COUNTIF(O7:O9,F6),"")</f>
        <v/>
      </c>
      <c r="G9" s="47">
        <f t="shared" si="0"/>
        <v>3</v>
      </c>
      <c r="H9" s="7">
        <v>82</v>
      </c>
      <c r="I9" s="129" t="str">
        <f t="shared" ca="1" si="1"/>
        <v>Harvey Vincent</v>
      </c>
      <c r="J9" s="129"/>
      <c r="K9" s="129"/>
      <c r="L9" s="129"/>
      <c r="M9" s="129"/>
      <c r="N9" s="129"/>
      <c r="O9" s="59" t="str">
        <f t="shared" ca="1" si="2"/>
        <v>North Yorkshire</v>
      </c>
      <c r="P9" s="59"/>
      <c r="Q9" s="59"/>
      <c r="R9" s="59"/>
      <c r="S9" s="67">
        <v>10.29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>
        <f ca="1">IF(O10=B6,COUNTIF(O7:O10,B6),"")</f>
        <v>1</v>
      </c>
      <c r="C10" s="1" t="str">
        <f ca="1">IF(O10=C6,COUNTIF(O7:O10,C6),"")</f>
        <v/>
      </c>
      <c r="D10" s="1" t="str">
        <f ca="1">IF(O10=D6,COUNTIF(O7:O10,D6),"")</f>
        <v/>
      </c>
      <c r="E10" s="1" t="str">
        <f ca="1">IF(O10=E6,COUNTIF(O7:O10,E6),"")</f>
        <v/>
      </c>
      <c r="F10" s="1" t="str">
        <f ca="1">IF(O10=F6,COUNTIF(O7:O10,F6),"")</f>
        <v/>
      </c>
      <c r="G10" s="47">
        <f t="shared" si="0"/>
        <v>4</v>
      </c>
      <c r="H10" s="7">
        <v>24</v>
      </c>
      <c r="I10" s="129" t="str">
        <f t="shared" ca="1" si="1"/>
        <v>Trent Chapman</v>
      </c>
      <c r="J10" s="129"/>
      <c r="K10" s="129"/>
      <c r="L10" s="129"/>
      <c r="M10" s="129"/>
      <c r="N10" s="129"/>
      <c r="O10" s="59" t="str">
        <f t="shared" ca="1" si="2"/>
        <v>Cumbria</v>
      </c>
      <c r="P10" s="59"/>
      <c r="Q10" s="59"/>
      <c r="R10" s="59"/>
      <c r="S10" s="67">
        <v>10.32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 t="str">
        <f ca="1">IF(O11=C6,COUNTIF(O7:O11,C6),"")</f>
        <v/>
      </c>
      <c r="D11" s="1" t="str">
        <f ca="1">IF(O11=D6,COUNTIF(O7:O11,D6),"")</f>
        <v/>
      </c>
      <c r="E11" s="1">
        <f ca="1">IF(O11=E6,COUNTIF(O7:O11,E6),"")</f>
        <v>2</v>
      </c>
      <c r="F11" s="1" t="str">
        <f ca="1">IF(O11=F6,COUNTIF(O7:O11,F6),"")</f>
        <v/>
      </c>
      <c r="G11" s="47">
        <f t="shared" si="0"/>
        <v>5</v>
      </c>
      <c r="H11" s="7">
        <v>83</v>
      </c>
      <c r="I11" s="129" t="str">
        <f t="shared" ca="1" si="1"/>
        <v>Joshua Morales Macias</v>
      </c>
      <c r="J11" s="129"/>
      <c r="K11" s="129"/>
      <c r="L11" s="129"/>
      <c r="M11" s="129"/>
      <c r="N11" s="129"/>
      <c r="O11" s="59" t="str">
        <f t="shared" ca="1" si="2"/>
        <v>North Yorkshire</v>
      </c>
      <c r="P11" s="59"/>
      <c r="Q11" s="59"/>
      <c r="R11" s="59"/>
      <c r="S11" s="67">
        <v>10.34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>
        <f ca="1">IF(O12=B6,COUNTIF(O7:O12,B6),"")</f>
        <v>2</v>
      </c>
      <c r="C12" s="1" t="str">
        <f ca="1">IF(O12=C6,COUNTIF(O7:O12,C6),"")</f>
        <v/>
      </c>
      <c r="D12" s="1" t="str">
        <f ca="1">IF(O12=D6,COUNTIF(O7:O12,D6),"")</f>
        <v/>
      </c>
      <c r="E12" s="1" t="str">
        <f ca="1">IF(O12=E6,COUNTIF(O7:O12,E6),"")</f>
        <v/>
      </c>
      <c r="F12" s="1" t="str">
        <f ca="1">IF(O12=F6,COUNTIF(O7:O12,F6),"")</f>
        <v/>
      </c>
      <c r="G12" s="47">
        <f t="shared" si="0"/>
        <v>6</v>
      </c>
      <c r="H12" s="7">
        <v>37</v>
      </c>
      <c r="I12" s="129" t="str">
        <f t="shared" ca="1" si="1"/>
        <v>Jack Barker</v>
      </c>
      <c r="J12" s="129"/>
      <c r="K12" s="129"/>
      <c r="L12" s="129"/>
      <c r="M12" s="129"/>
      <c r="N12" s="129"/>
      <c r="O12" s="59" t="str">
        <f t="shared" ca="1" si="2"/>
        <v>Cumbria</v>
      </c>
      <c r="P12" s="59"/>
      <c r="Q12" s="59"/>
      <c r="R12" s="59"/>
      <c r="S12" s="67">
        <v>10.38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>
        <f ca="1">IF(O13=A6,COUNTIF(O7:O13,A6),"")</f>
        <v>2</v>
      </c>
      <c r="B13" s="1" t="str">
        <f ca="1">IF(O13=B6,COUNTIF(O7:O13,B6),"")</f>
        <v/>
      </c>
      <c r="C13" s="1" t="str">
        <f ca="1">IF(O13=C6,COUNTIF(O7:O13,C6),"")</f>
        <v/>
      </c>
      <c r="D13" s="1" t="str">
        <f ca="1">IF(O13=D6,COUNTIF(O7:O13,D6),"")</f>
        <v/>
      </c>
      <c r="E13" s="1" t="str">
        <f ca="1">IF(O13=E6,COUNTIF(O7:O13,E6),"")</f>
        <v/>
      </c>
      <c r="F13" s="1" t="str">
        <f ca="1">IF(O13=F6,COUNTIF(O7:O13,F6),"")</f>
        <v/>
      </c>
      <c r="G13" s="47">
        <f t="shared" si="0"/>
        <v>7</v>
      </c>
      <c r="H13" s="7">
        <v>1</v>
      </c>
      <c r="I13" s="129" t="str">
        <f t="shared" ca="1" si="1"/>
        <v>Oliver Duthie</v>
      </c>
      <c r="J13" s="129"/>
      <c r="K13" s="129"/>
      <c r="L13" s="129"/>
      <c r="M13" s="129"/>
      <c r="N13" s="129"/>
      <c r="O13" s="59" t="str">
        <f t="shared" ca="1" si="2"/>
        <v>Cleveland</v>
      </c>
      <c r="P13" s="59"/>
      <c r="Q13" s="59"/>
      <c r="R13" s="59"/>
      <c r="S13" s="67">
        <v>10.45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>
        <f ca="1">IF(O14=B6,COUNTIF(O7:O14,B6),"")</f>
        <v>3</v>
      </c>
      <c r="C14" s="1" t="str">
        <f ca="1">IF(O14=C6,COUNTIF(O7:O14,C6),"")</f>
        <v/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47">
        <f t="shared" si="0"/>
        <v>8</v>
      </c>
      <c r="H14" s="7">
        <v>27</v>
      </c>
      <c r="I14" s="129" t="str">
        <f t="shared" ca="1" si="1"/>
        <v>Samuel Pullan</v>
      </c>
      <c r="J14" s="129"/>
      <c r="K14" s="129"/>
      <c r="L14" s="129"/>
      <c r="M14" s="129"/>
      <c r="N14" s="129"/>
      <c r="O14" s="59" t="str">
        <f t="shared" ca="1" si="2"/>
        <v>Cumbria</v>
      </c>
      <c r="P14" s="59"/>
      <c r="Q14" s="59"/>
      <c r="R14" s="59"/>
      <c r="S14" s="67">
        <v>10.46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>
        <f ca="1">IF(O15=B6,COUNTIF(O7:O15,B6),"")</f>
        <v>4</v>
      </c>
      <c r="C15" s="1" t="str">
        <f ca="1">IF(O15=C6,COUNTIF(O7:O15,C6),"")</f>
        <v/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47">
        <f t="shared" si="0"/>
        <v>9</v>
      </c>
      <c r="H15" s="7">
        <v>23</v>
      </c>
      <c r="I15" s="129" t="str">
        <f t="shared" ca="1" si="1"/>
        <v>Louis Bigland</v>
      </c>
      <c r="J15" s="129"/>
      <c r="K15" s="129"/>
      <c r="L15" s="129"/>
      <c r="M15" s="129"/>
      <c r="N15" s="129"/>
      <c r="O15" s="59" t="str">
        <f t="shared" ca="1" si="2"/>
        <v>Cumbria</v>
      </c>
      <c r="P15" s="59"/>
      <c r="Q15" s="59"/>
      <c r="R15" s="59"/>
      <c r="S15" s="67">
        <v>10.47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>
        <f ca="1">IF(O16=A6,COUNTIF(O7:O16,A6),"")</f>
        <v>3</v>
      </c>
      <c r="B16" s="1" t="str">
        <f ca="1">IF(O16=B6,COUNTIF(O7:O16,B6),"")</f>
        <v/>
      </c>
      <c r="C16" s="1" t="str">
        <f ca="1">IF(O16=C6,COUNTIF(O7:O16,C6),"")</f>
        <v/>
      </c>
      <c r="D16" s="1" t="str">
        <f ca="1">IF(O16=D6,COUNTIF(O7:O16,D6),"")</f>
        <v/>
      </c>
      <c r="E16" s="1" t="str">
        <f ca="1">IF(O16=E6,COUNTIF(O7:O16,E6),"")</f>
        <v/>
      </c>
      <c r="F16" s="1" t="str">
        <f ca="1">IF(O16=F6,COUNTIF(O7:O16,F6),"")</f>
        <v/>
      </c>
      <c r="G16" s="47">
        <f t="shared" si="0"/>
        <v>10</v>
      </c>
      <c r="H16" s="7">
        <v>7</v>
      </c>
      <c r="I16" s="129" t="str">
        <f t="shared" ca="1" si="1"/>
        <v>Eddie Ormerod</v>
      </c>
      <c r="J16" s="129"/>
      <c r="K16" s="129"/>
      <c r="L16" s="129"/>
      <c r="M16" s="129"/>
      <c r="N16" s="129"/>
      <c r="O16" s="59" t="str">
        <f t="shared" ca="1" si="2"/>
        <v>Cleveland</v>
      </c>
      <c r="P16" s="59"/>
      <c r="Q16" s="59"/>
      <c r="R16" s="59"/>
      <c r="S16" s="67">
        <v>10.47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>
        <f ca="1">IF(O17=A6,COUNTIF(O7:O17,A6),"")</f>
        <v>4</v>
      </c>
      <c r="B17" s="1" t="str">
        <f ca="1">IF(O17=B6,COUNTIF(O7:O17,B6),"")</f>
        <v/>
      </c>
      <c r="C17" s="1" t="str">
        <f ca="1">IF(O17=C6,COUNTIF(O7:O17,C6),"")</f>
        <v/>
      </c>
      <c r="D17" s="1" t="str">
        <f ca="1">IF(O17=D6,COUNTIF(O7:O17,D6),"")</f>
        <v/>
      </c>
      <c r="E17" s="1" t="str">
        <f ca="1">IF(O17=E6,COUNTIF(O7:O17,E6),"")</f>
        <v/>
      </c>
      <c r="F17" s="1" t="str">
        <f ca="1">IF(O17=F6,COUNTIF(O7:O17,F6),"")</f>
        <v/>
      </c>
      <c r="G17" s="47">
        <f t="shared" si="0"/>
        <v>11</v>
      </c>
      <c r="H17" s="7">
        <v>6</v>
      </c>
      <c r="I17" s="129" t="str">
        <f t="shared" ca="1" si="1"/>
        <v>Harry Lyons</v>
      </c>
      <c r="J17" s="129"/>
      <c r="K17" s="129"/>
      <c r="L17" s="129"/>
      <c r="M17" s="129"/>
      <c r="N17" s="129"/>
      <c r="O17" s="59" t="str">
        <f t="shared" ca="1" si="2"/>
        <v>Cleveland</v>
      </c>
      <c r="P17" s="59"/>
      <c r="Q17" s="59"/>
      <c r="R17" s="59"/>
      <c r="S17" s="67">
        <v>10.48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>
        <f ca="1">IF(O18=B6,COUNTIF(O7:O18,B6),"")</f>
        <v>5</v>
      </c>
      <c r="C18" s="1" t="str">
        <f ca="1">IF(O18=C6,COUNTIF(O7:O18,C6),"")</f>
        <v/>
      </c>
      <c r="D18" s="1" t="str">
        <f ca="1">IF(O18=D6,COUNTIF(O7:O18,D6),"")</f>
        <v/>
      </c>
      <c r="E18" s="1" t="str">
        <f ca="1">IF(O18=E6,COUNTIF(O7:O18,E6),"")</f>
        <v/>
      </c>
      <c r="F18" s="1" t="str">
        <f ca="1">IF(O18=F6,COUNTIF(O7:O18,F6),"")</f>
        <v/>
      </c>
      <c r="G18" s="47">
        <f t="shared" si="0"/>
        <v>12</v>
      </c>
      <c r="H18" s="7">
        <v>22</v>
      </c>
      <c r="I18" s="129" t="str">
        <f t="shared" ca="1" si="1"/>
        <v>Rowan Ashworth</v>
      </c>
      <c r="J18" s="129"/>
      <c r="K18" s="129"/>
      <c r="L18" s="129"/>
      <c r="M18" s="129"/>
      <c r="N18" s="129"/>
      <c r="O18" s="59" t="str">
        <f t="shared" ca="1" si="2"/>
        <v>Cumbria</v>
      </c>
      <c r="P18" s="59"/>
      <c r="Q18" s="59"/>
      <c r="R18" s="59"/>
      <c r="S18" s="67">
        <v>10.52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 t="str">
        <f ca="1">IF(O19=C6,COUNTIF(O7:O19,C6),"")</f>
        <v/>
      </c>
      <c r="D19" s="1" t="str">
        <f ca="1">IF(O19=D6,COUNTIF(O7:O19,D6),"")</f>
        <v/>
      </c>
      <c r="E19" s="1">
        <f ca="1">IF(O19=E6,COUNTIF(O7:O19,E6),"")</f>
        <v>3</v>
      </c>
      <c r="F19" s="1" t="str">
        <f ca="1">IF(O19=F6,COUNTIF(O7:O19,F6),"")</f>
        <v/>
      </c>
      <c r="G19" s="47">
        <f t="shared" si="0"/>
        <v>13</v>
      </c>
      <c r="H19" s="7">
        <v>84</v>
      </c>
      <c r="I19" s="129" t="str">
        <f t="shared" ca="1" si="1"/>
        <v>Denholm Edwards</v>
      </c>
      <c r="J19" s="129"/>
      <c r="K19" s="129"/>
      <c r="L19" s="129"/>
      <c r="M19" s="129"/>
      <c r="N19" s="129"/>
      <c r="O19" s="59" t="str">
        <f t="shared" ca="1" si="2"/>
        <v>North Yorkshire</v>
      </c>
      <c r="P19" s="59"/>
      <c r="Q19" s="59"/>
      <c r="R19" s="59"/>
      <c r="S19" s="67">
        <v>10.57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>
        <f ca="1">IF(O20=A6,COUNTIF(O7:O20,A6),"")</f>
        <v>5</v>
      </c>
      <c r="B20" s="1" t="str">
        <f ca="1">IF(O20=B6,COUNTIF(O7:O20,B6),"")</f>
        <v/>
      </c>
      <c r="C20" s="1" t="str">
        <f ca="1">IF(O20=C6,COUNTIF(O7:O20,C6),"")</f>
        <v/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47">
        <f t="shared" si="0"/>
        <v>14</v>
      </c>
      <c r="H20" s="7">
        <v>4</v>
      </c>
      <c r="I20" s="129" t="str">
        <f t="shared" ca="1" si="1"/>
        <v xml:space="preserve">Tom Miller </v>
      </c>
      <c r="J20" s="129"/>
      <c r="K20" s="129"/>
      <c r="L20" s="129"/>
      <c r="M20" s="129"/>
      <c r="N20" s="129"/>
      <c r="O20" s="59" t="str">
        <f t="shared" ca="1" si="2"/>
        <v>Cleveland</v>
      </c>
      <c r="P20" s="59"/>
      <c r="Q20" s="59"/>
      <c r="R20" s="59"/>
      <c r="S20" s="67">
        <v>11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>
        <f ca="1">IF(O21=B6,COUNTIF(O7:O21,B6),"")</f>
        <v>6</v>
      </c>
      <c r="C21" s="1" t="str">
        <f ca="1">IF(O21=C6,COUNTIF(O7:O21,C6),"")</f>
        <v/>
      </c>
      <c r="D21" s="1" t="str">
        <f ca="1">IF(O21=D6,COUNTIF(O7:O21,D6),"")</f>
        <v/>
      </c>
      <c r="E21" s="1" t="str">
        <f ca="1">IF(O21=E6,COUNTIF(O7:O21,E6),"")</f>
        <v/>
      </c>
      <c r="F21" s="1" t="str">
        <f ca="1">IF(O21=F6,COUNTIF(O7:O21,F6),"")</f>
        <v/>
      </c>
      <c r="G21" s="47">
        <f t="shared" si="0"/>
        <v>15</v>
      </c>
      <c r="H21" s="7">
        <v>25</v>
      </c>
      <c r="I21" s="129" t="str">
        <f t="shared" ca="1" si="1"/>
        <v>James Brassington</v>
      </c>
      <c r="J21" s="129"/>
      <c r="K21" s="129"/>
      <c r="L21" s="129"/>
      <c r="M21" s="129"/>
      <c r="N21" s="129"/>
      <c r="O21" s="59" t="str">
        <f t="shared" ca="1" si="2"/>
        <v>Cumbria</v>
      </c>
      <c r="P21" s="59"/>
      <c r="Q21" s="59"/>
      <c r="R21" s="59"/>
      <c r="S21" s="67">
        <v>11.01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>
        <f ca="1">IF(O22=B6,COUNTIF(O7:O22,B6),"")</f>
        <v>7</v>
      </c>
      <c r="C22" s="1" t="str">
        <f ca="1">IF(O22=C6,COUNTIF(O7:O22,C6),"")</f>
        <v/>
      </c>
      <c r="D22" s="1" t="str">
        <f ca="1">IF(O22=D6,COUNTIF(O7:O22,D6),"")</f>
        <v/>
      </c>
      <c r="E22" s="1" t="str">
        <f ca="1">IF(O22=E6,COUNTIF(O7:O22,E6),"")</f>
        <v/>
      </c>
      <c r="F22" s="1" t="str">
        <f ca="1">IF(O22=F6,COUNTIF(O7:O22,F6),"")</f>
        <v/>
      </c>
      <c r="G22" s="47">
        <f t="shared" si="0"/>
        <v>16</v>
      </c>
      <c r="H22" s="7">
        <v>26</v>
      </c>
      <c r="I22" s="129" t="str">
        <f t="shared" ca="1" si="1"/>
        <v>Harry Johnson</v>
      </c>
      <c r="J22" s="129"/>
      <c r="K22" s="129"/>
      <c r="L22" s="129"/>
      <c r="M22" s="129"/>
      <c r="N22" s="129"/>
      <c r="O22" s="59" t="str">
        <f t="shared" ca="1" si="2"/>
        <v>Cumbria</v>
      </c>
      <c r="P22" s="59"/>
      <c r="Q22" s="59"/>
      <c r="R22" s="59"/>
      <c r="S22" s="67">
        <v>11.01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1</v>
      </c>
      <c r="E23" s="1" t="str">
        <f ca="1">IF(O23=E6,COUNTIF(O7:O23,E6),"")</f>
        <v/>
      </c>
      <c r="F23" s="1" t="str">
        <f ca="1">IF(O23=F6,COUNTIF(O7:O23,F6),"")</f>
        <v/>
      </c>
      <c r="G23" s="47">
        <f t="shared" si="0"/>
        <v>17</v>
      </c>
      <c r="H23" s="7">
        <v>71</v>
      </c>
      <c r="I23" s="129" t="str">
        <f t="shared" ca="1" si="1"/>
        <v>Jonny Johansen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11.02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 t="str">
        <f ca="1">IF(O24=B6,COUNTIF(O7:O24,B6),"")</f>
        <v/>
      </c>
      <c r="C24" s="1" t="str">
        <f ca="1">IF(O24=C6,COUNTIF(O7:O24,C6),"")</f>
        <v/>
      </c>
      <c r="D24" s="1" t="str">
        <f ca="1">IF(O24=D6,COUNTIF(O7:O24,D6),"")</f>
        <v/>
      </c>
      <c r="E24" s="1">
        <f ca="1">IF(O24=E6,COUNTIF(O7:O24,E6),"")</f>
        <v>4</v>
      </c>
      <c r="F24" s="1" t="str">
        <f ca="1">IF(O24=F6,COUNTIF(O7:O24,F6),"")</f>
        <v/>
      </c>
      <c r="G24" s="47">
        <f t="shared" si="0"/>
        <v>18</v>
      </c>
      <c r="H24" s="7">
        <v>86</v>
      </c>
      <c r="I24" s="129" t="str">
        <f t="shared" ca="1" si="1"/>
        <v>Samuel  Bentham</v>
      </c>
      <c r="J24" s="129"/>
      <c r="K24" s="129"/>
      <c r="L24" s="129"/>
      <c r="M24" s="129"/>
      <c r="N24" s="129"/>
      <c r="O24" s="59" t="str">
        <f t="shared" ca="1" si="2"/>
        <v>North Yorkshire</v>
      </c>
      <c r="P24" s="59"/>
      <c r="Q24" s="59"/>
      <c r="R24" s="59"/>
      <c r="S24" s="67">
        <v>11.03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 t="str">
        <f ca="1">IF(O25=B6,COUNTIF(O7:O25,B6),"")</f>
        <v/>
      </c>
      <c r="C25" s="1" t="str">
        <f ca="1">IF(O25=C6,COUNTIF(O7:O25,C6),"")</f>
        <v/>
      </c>
      <c r="D25" s="1" t="str">
        <f ca="1">IF(O25=D6,COUNTIF(O7:O25,D6),"")</f>
        <v/>
      </c>
      <c r="E25" s="1">
        <f ca="1">IF(O25=E6,COUNTIF(O7:O25,E6),"")</f>
        <v>5</v>
      </c>
      <c r="F25" s="1" t="str">
        <f ca="1">IF(O25=F6,COUNTIF(O7:O25,F6),"")</f>
        <v/>
      </c>
      <c r="G25" s="47">
        <f t="shared" si="0"/>
        <v>19</v>
      </c>
      <c r="H25" s="7">
        <v>85</v>
      </c>
      <c r="I25" s="129" t="str">
        <f t="shared" ca="1" si="1"/>
        <v>Murray Brierley</v>
      </c>
      <c r="J25" s="129"/>
      <c r="K25" s="129"/>
      <c r="L25" s="129"/>
      <c r="M25" s="129"/>
      <c r="N25" s="129"/>
      <c r="O25" s="59" t="str">
        <f t="shared" ca="1" si="2"/>
        <v>North Yorkshire</v>
      </c>
      <c r="P25" s="59"/>
      <c r="Q25" s="59"/>
      <c r="R25" s="59"/>
      <c r="S25" s="67">
        <v>11.04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>
        <f ca="1">IF(O26=B6,COUNTIF(O7:O26,B6),"")</f>
        <v>8</v>
      </c>
      <c r="C26" s="1" t="str">
        <f ca="1">IF(O26=C6,COUNTIF(O7:O26,C6),"")</f>
        <v/>
      </c>
      <c r="D26" s="1" t="str">
        <f ca="1">IF(O26=D6,COUNTIF(O7:O26,D6),"")</f>
        <v/>
      </c>
      <c r="E26" s="1" t="str">
        <f ca="1">IF(O26=E6,COUNTIF(O7:O26,E6),"")</f>
        <v/>
      </c>
      <c r="F26" s="1" t="str">
        <f ca="1">IF(O26=F6,COUNTIF(O7:O26,F6),"")</f>
        <v/>
      </c>
      <c r="G26" s="47">
        <f t="shared" si="0"/>
        <v>20</v>
      </c>
      <c r="H26" s="7">
        <v>34</v>
      </c>
      <c r="I26" s="129" t="str">
        <f t="shared" ca="1" si="1"/>
        <v>Thomas Adam</v>
      </c>
      <c r="J26" s="129"/>
      <c r="K26" s="129"/>
      <c r="L26" s="129"/>
      <c r="M26" s="129"/>
      <c r="N26" s="129"/>
      <c r="O26" s="59" t="str">
        <f t="shared" ca="1" si="2"/>
        <v>Cumbria</v>
      </c>
      <c r="P26" s="59"/>
      <c r="Q26" s="59"/>
      <c r="R26" s="59"/>
      <c r="S26" s="67">
        <v>11.04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>
        <f ca="1">IF(O27=B6,COUNTIF(O7:O27,B6),"")</f>
        <v>9</v>
      </c>
      <c r="C27" s="1" t="str">
        <f ca="1">IF(O27=C6,COUNTIF(O7:O27,C6),"")</f>
        <v/>
      </c>
      <c r="D27" s="1" t="str">
        <f ca="1">IF(O27=D6,COUNTIF(O7:O27,D6),"")</f>
        <v/>
      </c>
      <c r="E27" s="1" t="str">
        <f ca="1">IF(O27=E6,COUNTIF(O7:O27,E6),"")</f>
        <v/>
      </c>
      <c r="F27" s="1" t="str">
        <f ca="1">IF(O27=F6,COUNTIF(O7:O27,F6),"")</f>
        <v/>
      </c>
      <c r="G27" s="47">
        <f t="shared" si="0"/>
        <v>21</v>
      </c>
      <c r="H27" s="7">
        <v>35</v>
      </c>
      <c r="I27" s="129" t="str">
        <f t="shared" ca="1" si="1"/>
        <v>Jamie Waller</v>
      </c>
      <c r="J27" s="129"/>
      <c r="K27" s="129"/>
      <c r="L27" s="129"/>
      <c r="M27" s="129"/>
      <c r="N27" s="129"/>
      <c r="O27" s="59" t="str">
        <f t="shared" ca="1" si="2"/>
        <v>Cumbria</v>
      </c>
      <c r="P27" s="59"/>
      <c r="Q27" s="59"/>
      <c r="R27" s="59"/>
      <c r="S27" s="67">
        <v>11.09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 t="str">
        <f ca="1">IF(O28=C6,COUNTIF(O7:O28,C6),"")</f>
        <v/>
      </c>
      <c r="D28" s="1" t="str">
        <f ca="1">IF(O28=D6,COUNTIF(O7:O28,D6),"")</f>
        <v/>
      </c>
      <c r="E28" s="1">
        <f ca="1">IF(O28=E6,COUNTIF(O7:O28,E6),"")</f>
        <v>6</v>
      </c>
      <c r="F28" s="1" t="str">
        <f ca="1">IF(O28=F6,COUNTIF(O7:O28,F6),"")</f>
        <v/>
      </c>
      <c r="G28" s="47">
        <f t="shared" si="0"/>
        <v>22</v>
      </c>
      <c r="H28" s="7">
        <v>90</v>
      </c>
      <c r="I28" s="129" t="str">
        <f t="shared" ca="1" si="1"/>
        <v>Lachlan Wills</v>
      </c>
      <c r="J28" s="129"/>
      <c r="K28" s="129"/>
      <c r="L28" s="129"/>
      <c r="M28" s="129"/>
      <c r="N28" s="129"/>
      <c r="O28" s="59" t="str">
        <f t="shared" ca="1" si="2"/>
        <v>North Yorkshire</v>
      </c>
      <c r="P28" s="59"/>
      <c r="Q28" s="59"/>
      <c r="R28" s="59"/>
      <c r="S28" s="67">
        <v>11.1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 t="str">
        <f ca="1">IF(O29=C6,COUNTIF(O7:O29,C6),"")</f>
        <v/>
      </c>
      <c r="D29" s="1">
        <f ca="1">IF(O29=D6,COUNTIF(O7:O29,D6),"")</f>
        <v>2</v>
      </c>
      <c r="E29" s="1" t="str">
        <f ca="1">IF(O29=E6,COUNTIF(O7:O29,E6),"")</f>
        <v/>
      </c>
      <c r="F29" s="1" t="str">
        <f ca="1">IF(O29=F6,COUNTIF(O7:O29,F6),"")</f>
        <v/>
      </c>
      <c r="G29" s="47">
        <f t="shared" si="0"/>
        <v>23</v>
      </c>
      <c r="H29" s="7">
        <v>65</v>
      </c>
      <c r="I29" s="129" t="str">
        <f t="shared" ca="1" si="1"/>
        <v>William Wells</v>
      </c>
      <c r="J29" s="129"/>
      <c r="K29" s="129"/>
      <c r="L29" s="129"/>
      <c r="M29" s="129"/>
      <c r="N29" s="129"/>
      <c r="O29" s="59" t="str">
        <f t="shared" ca="1" si="2"/>
        <v>Northumberland</v>
      </c>
      <c r="P29" s="59"/>
      <c r="Q29" s="59"/>
      <c r="R29" s="59"/>
      <c r="S29" s="67">
        <v>11.1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>
        <f ca="1">IF(O30=B6,COUNTIF(O7:O30,B6),"")</f>
        <v>10</v>
      </c>
      <c r="C30" s="1" t="str">
        <f ca="1">IF(O30=C6,COUNTIF(O7:O30,C6),"")</f>
        <v/>
      </c>
      <c r="D30" s="1" t="str">
        <f ca="1">IF(O30=D6,COUNTIF(O7:O30,D6),"")</f>
        <v/>
      </c>
      <c r="E30" s="1" t="str">
        <f ca="1">IF(O30=E6,COUNTIF(O7:O30,E6),"")</f>
        <v/>
      </c>
      <c r="F30" s="1" t="str">
        <f ca="1">IF(O30=F6,COUNTIF(O7:O30,F6),"")</f>
        <v/>
      </c>
      <c r="G30" s="47">
        <f t="shared" si="0"/>
        <v>24</v>
      </c>
      <c r="H30" s="7">
        <v>38</v>
      </c>
      <c r="I30" s="129" t="str">
        <f t="shared" ca="1" si="1"/>
        <v>George Dodgson</v>
      </c>
      <c r="J30" s="129"/>
      <c r="K30" s="129"/>
      <c r="L30" s="129"/>
      <c r="M30" s="129"/>
      <c r="N30" s="129"/>
      <c r="O30" s="59" t="str">
        <f t="shared" ca="1" si="2"/>
        <v>Cumbria</v>
      </c>
      <c r="P30" s="59"/>
      <c r="Q30" s="59"/>
      <c r="R30" s="59"/>
      <c r="S30" s="67">
        <v>11.12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 t="str">
        <f ca="1">IF(O31=B6,COUNTIF(O7:O31,B6),"")</f>
        <v/>
      </c>
      <c r="C31" s="1">
        <f ca="1">IF(O31=C6,COUNTIF(O7:O31,C6),"")</f>
        <v>2</v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47">
        <f t="shared" si="0"/>
        <v>25</v>
      </c>
      <c r="H31" s="7">
        <v>43</v>
      </c>
      <c r="I31" s="129" t="str">
        <f t="shared" ca="1" si="1"/>
        <v>Shay Renwick</v>
      </c>
      <c r="J31" s="129"/>
      <c r="K31" s="129"/>
      <c r="L31" s="129"/>
      <c r="M31" s="129"/>
      <c r="N31" s="129"/>
      <c r="O31" s="59" t="str">
        <f t="shared" ca="1" si="2"/>
        <v>Durham</v>
      </c>
      <c r="P31" s="59"/>
      <c r="Q31" s="59"/>
      <c r="R31" s="59"/>
      <c r="S31" s="67">
        <v>11.13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>
        <f ca="1">IF(O32=B6,COUNTIF(O7:O32,B6),"")</f>
        <v>11</v>
      </c>
      <c r="C32" s="1" t="str">
        <f ca="1">IF(O32=C6,COUNTIF(O7:O32,C6),"")</f>
        <v/>
      </c>
      <c r="D32" s="1" t="str">
        <f ca="1">IF(O32=D6,COUNTIF(O7:O32,D6),"")</f>
        <v/>
      </c>
      <c r="E32" s="1" t="str">
        <f ca="1">IF(O32=E6,COUNTIF(O7:O32,E6),"")</f>
        <v/>
      </c>
      <c r="F32" s="1" t="str">
        <f ca="1">IF(O32=F6,COUNTIF(O7:O32,F6),"")</f>
        <v/>
      </c>
      <c r="G32" s="47">
        <f t="shared" si="0"/>
        <v>26</v>
      </c>
      <c r="H32" s="7">
        <v>31</v>
      </c>
      <c r="I32" s="129" t="str">
        <f t="shared" ca="1" si="1"/>
        <v>Oliver Spedding</v>
      </c>
      <c r="J32" s="129"/>
      <c r="K32" s="129"/>
      <c r="L32" s="129"/>
      <c r="M32" s="129"/>
      <c r="N32" s="129"/>
      <c r="O32" s="59" t="str">
        <f t="shared" ca="1" si="2"/>
        <v>Cumbria</v>
      </c>
      <c r="P32" s="59"/>
      <c r="Q32" s="59"/>
      <c r="R32" s="59"/>
      <c r="S32" s="67">
        <v>11.13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 t="str">
        <f ca="1">IF(O33=B6,COUNTIF(O7:O33,B6),"")</f>
        <v/>
      </c>
      <c r="C33" s="1" t="str">
        <f ca="1">IF(O33=C6,COUNTIF(O7:O33,C6),"")</f>
        <v/>
      </c>
      <c r="D33" s="1" t="str">
        <f ca="1">IF(O33=D6,COUNTIF(O7:O33,D6),"")</f>
        <v/>
      </c>
      <c r="E33" s="1">
        <f ca="1">IF(O33=E6,COUNTIF(O7:O33,E6),"")</f>
        <v>7</v>
      </c>
      <c r="F33" s="1" t="str">
        <f ca="1">IF(O33=F6,COUNTIF(O7:O33,F6),"")</f>
        <v/>
      </c>
      <c r="G33" s="47">
        <f t="shared" si="0"/>
        <v>27</v>
      </c>
      <c r="H33" s="7">
        <v>91</v>
      </c>
      <c r="I33" s="129" t="str">
        <f t="shared" ca="1" si="1"/>
        <v>William Chalk</v>
      </c>
      <c r="J33" s="129"/>
      <c r="K33" s="129"/>
      <c r="L33" s="129"/>
      <c r="M33" s="129"/>
      <c r="N33" s="129"/>
      <c r="O33" s="59" t="str">
        <f t="shared" ca="1" si="2"/>
        <v>North Yorkshire</v>
      </c>
      <c r="P33" s="59"/>
      <c r="Q33" s="59"/>
      <c r="R33" s="59"/>
      <c r="S33" s="67">
        <v>11.14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>
        <f ca="1">IF(O34=C6,COUNTIF(O7:O34,C6),"")</f>
        <v>3</v>
      </c>
      <c r="D34" s="1" t="str">
        <f ca="1">IF(O34=D6,COUNTIF(O7:O34,D6),"")</f>
        <v/>
      </c>
      <c r="E34" s="1" t="str">
        <f ca="1">IF(O34=E6,COUNTIF(O7:O34,E6),"")</f>
        <v/>
      </c>
      <c r="F34" s="1" t="str">
        <f ca="1">IF(O34=F6,COUNTIF(O7:O34,F6),"")</f>
        <v/>
      </c>
      <c r="G34" s="47">
        <f t="shared" si="0"/>
        <v>28</v>
      </c>
      <c r="H34" s="7">
        <v>45</v>
      </c>
      <c r="I34" s="129" t="str">
        <f t="shared" ca="1" si="1"/>
        <v>William Hutchinson</v>
      </c>
      <c r="J34" s="129"/>
      <c r="K34" s="129"/>
      <c r="L34" s="129"/>
      <c r="M34" s="129"/>
      <c r="N34" s="129"/>
      <c r="O34" s="59" t="str">
        <f t="shared" ca="1" si="2"/>
        <v>Durham</v>
      </c>
      <c r="P34" s="59"/>
      <c r="Q34" s="59"/>
      <c r="R34" s="59"/>
      <c r="S34" s="67">
        <v>11.18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 t="str">
        <f ca="1">IF(O35=B6,COUNTIF(O7:O35,B6),"")</f>
        <v/>
      </c>
      <c r="C35" s="1" t="str">
        <f ca="1">IF(O35=C6,COUNTIF(O7:O35,C6),"")</f>
        <v/>
      </c>
      <c r="D35" s="1">
        <f ca="1">IF(O35=D6,COUNTIF(O7:O35,D6),"")</f>
        <v>3</v>
      </c>
      <c r="E35" s="1" t="str">
        <f ca="1">IF(O35=E6,COUNTIF(O7:O35,E6),"")</f>
        <v/>
      </c>
      <c r="F35" s="1" t="str">
        <f ca="1">IF(O35=F6,COUNTIF(O7:O35,F6),"")</f>
        <v/>
      </c>
      <c r="G35" s="126">
        <f t="shared" si="0"/>
        <v>29</v>
      </c>
      <c r="H35" s="7">
        <v>73</v>
      </c>
      <c r="I35" s="129" t="str">
        <f t="shared" ca="1" si="1"/>
        <v>Alexander Playfair</v>
      </c>
      <c r="J35" s="129"/>
      <c r="K35" s="129"/>
      <c r="L35" s="129"/>
      <c r="M35" s="129"/>
      <c r="N35" s="129"/>
      <c r="O35" s="59" t="str">
        <f t="shared" ca="1" si="2"/>
        <v>Northumberland</v>
      </c>
      <c r="P35" s="59"/>
      <c r="Q35" s="59"/>
      <c r="R35" s="59"/>
      <c r="S35" s="67">
        <v>11.19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 t="str">
        <f ca="1">IF(O36=C6,COUNTIF(O7:O36,C6),"")</f>
        <v/>
      </c>
      <c r="D36" s="1">
        <f ca="1">IF(O36=D6,COUNTIF(O7:O36,D6),"")</f>
        <v>4</v>
      </c>
      <c r="E36" s="1" t="str">
        <f ca="1">IF(O36=E6,COUNTIF(O7:O36,E6),"")</f>
        <v/>
      </c>
      <c r="F36" s="1" t="str">
        <f ca="1">IF(O36=F6,COUNTIF(O7:O36,F6),"")</f>
        <v/>
      </c>
      <c r="G36" s="126">
        <f t="shared" si="0"/>
        <v>30</v>
      </c>
      <c r="H36" s="7">
        <v>63</v>
      </c>
      <c r="I36" s="129" t="str">
        <f t="shared" ca="1" si="1"/>
        <v>Rhys Brunton</v>
      </c>
      <c r="J36" s="129"/>
      <c r="K36" s="129"/>
      <c r="L36" s="129"/>
      <c r="M36" s="129"/>
      <c r="N36" s="129"/>
      <c r="O36" s="59" t="str">
        <f t="shared" ca="1" si="2"/>
        <v>Northumberland</v>
      </c>
      <c r="P36" s="59"/>
      <c r="Q36" s="59"/>
      <c r="R36" s="59"/>
      <c r="S36" s="67">
        <v>11.2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>
        <f ca="1">IF(O37=B6,COUNTIF(O7:O37,B6),"")</f>
        <v>12</v>
      </c>
      <c r="C37" s="1" t="str">
        <f ca="1">IF(O37=C6,COUNTIF(O7:O37,C6),"")</f>
        <v/>
      </c>
      <c r="D37" s="1" t="str">
        <f ca="1">IF(O37=D6,COUNTIF(O7:O37,D6),"")</f>
        <v/>
      </c>
      <c r="E37" s="1" t="str">
        <f ca="1">IF(O37=E6,COUNTIF(O7:O37,E6),"")</f>
        <v/>
      </c>
      <c r="F37" s="1" t="str">
        <f ca="1">IF(O37=F6,COUNTIF(O7:O37,F6),"")</f>
        <v/>
      </c>
      <c r="G37" s="126">
        <f t="shared" si="0"/>
        <v>31</v>
      </c>
      <c r="H37" s="7">
        <v>33</v>
      </c>
      <c r="I37" s="129" t="str">
        <f t="shared" ca="1" si="1"/>
        <v>Harry Sharrock</v>
      </c>
      <c r="J37" s="129"/>
      <c r="K37" s="129"/>
      <c r="L37" s="129"/>
      <c r="M37" s="129"/>
      <c r="N37" s="129"/>
      <c r="O37" s="59" t="str">
        <f t="shared" ca="1" si="2"/>
        <v>Cumbria</v>
      </c>
      <c r="P37" s="59"/>
      <c r="Q37" s="59"/>
      <c r="R37" s="59"/>
      <c r="S37" s="67">
        <v>11.2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 t="str">
        <f ca="1">IF(O38=C6,COUNTIF(O7:O38,C6),"")</f>
        <v/>
      </c>
      <c r="D38" s="1" t="str">
        <f ca="1">IF(O38=D6,COUNTIF(O7:O38,D6),"")</f>
        <v/>
      </c>
      <c r="E38" s="1">
        <f ca="1">IF(O38=E6,COUNTIF(O7:O38,E6),"")</f>
        <v>8</v>
      </c>
      <c r="F38" s="1" t="str">
        <f ca="1">IF(O38=F6,COUNTIF(O7:O38,F6),"")</f>
        <v/>
      </c>
      <c r="G38" s="126">
        <f t="shared" si="0"/>
        <v>32</v>
      </c>
      <c r="H38" s="7">
        <v>87</v>
      </c>
      <c r="I38" s="129" t="str">
        <f t="shared" ca="1" si="1"/>
        <v>Sam Degazon</v>
      </c>
      <c r="J38" s="129"/>
      <c r="K38" s="129"/>
      <c r="L38" s="129"/>
      <c r="M38" s="129"/>
      <c r="N38" s="129"/>
      <c r="O38" s="59" t="str">
        <f t="shared" ca="1" si="2"/>
        <v>North Yorkshire</v>
      </c>
      <c r="P38" s="59"/>
      <c r="Q38" s="59"/>
      <c r="R38" s="59"/>
      <c r="S38" s="67">
        <v>11.2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>
        <f ca="1">IF(O39=A6,COUNTIF(O7:O39,A6),"")</f>
        <v>6</v>
      </c>
      <c r="B39" s="1" t="str">
        <f ca="1">IF(O39=B6,COUNTIF(O7:O39,B6),"")</f>
        <v/>
      </c>
      <c r="C39" s="1" t="str">
        <f ca="1">IF(O39=C6,COUNTIF(O7:O39,C6),"")</f>
        <v/>
      </c>
      <c r="D39" s="1" t="str">
        <f ca="1">IF(O39=D6,COUNTIF(O7:O39,D6),"")</f>
        <v/>
      </c>
      <c r="E39" s="1" t="str">
        <f ca="1">IF(O39=E6,COUNTIF(O7:O39,E6),"")</f>
        <v/>
      </c>
      <c r="F39" s="1" t="str">
        <f ca="1">IF(O39=F6,COUNTIF(O7:O39,F6),"")</f>
        <v/>
      </c>
      <c r="G39" s="47">
        <f t="shared" ref="G39:G54" si="4">IF(LEFT(S35,1)="D",0,AM39)</f>
        <v>33</v>
      </c>
      <c r="H39" s="7">
        <v>3</v>
      </c>
      <c r="I39" s="129" t="str">
        <f t="shared" ref="I39:I70" ca="1" si="5">IFERROR(VLOOKUP(H39,INDIRECT($AA$1),2,0),"")</f>
        <v xml:space="preserve">Ethan Marron </v>
      </c>
      <c r="J39" s="129"/>
      <c r="K39" s="129"/>
      <c r="L39" s="129"/>
      <c r="M39" s="129"/>
      <c r="N39" s="129"/>
      <c r="O39" s="59" t="str">
        <f t="shared" ref="O39:O70" ca="1" si="6">IFERROR(VLOOKUP(H39,INDIRECT($AA$1),3,0),"")</f>
        <v>Cleveland</v>
      </c>
      <c r="P39" s="59"/>
      <c r="Q39" s="59"/>
      <c r="R39" s="59"/>
      <c r="S39" s="67">
        <v>11.2</v>
      </c>
      <c r="T39" s="6">
        <f t="shared" ref="T39:T70" si="7">IF(H39=0,0,1)</f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 t="str">
        <f ca="1">IF(O40=B6,COUNTIF(O7:O40,B6),"")</f>
        <v/>
      </c>
      <c r="C40" s="1">
        <f ca="1">IF(O40=C6,COUNTIF(O7:O40,C6),"")</f>
        <v>4</v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47">
        <f t="shared" si="4"/>
        <v>34</v>
      </c>
      <c r="H40" s="7">
        <v>42</v>
      </c>
      <c r="I40" s="129" t="str">
        <f t="shared" ca="1" si="5"/>
        <v>Elwood Kelley</v>
      </c>
      <c r="J40" s="129"/>
      <c r="K40" s="129"/>
      <c r="L40" s="129"/>
      <c r="M40" s="129"/>
      <c r="N40" s="129"/>
      <c r="O40" s="59" t="str">
        <f t="shared" ca="1" si="6"/>
        <v>Durham</v>
      </c>
      <c r="P40" s="59"/>
      <c r="Q40" s="59"/>
      <c r="R40" s="59"/>
      <c r="S40" s="67">
        <v>11.2</v>
      </c>
      <c r="T40" s="6">
        <f t="shared" si="7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>
        <f ca="1">IF(O41=C6,COUNTIF(O7:O41,C6),"")</f>
        <v>5</v>
      </c>
      <c r="D41" s="1" t="str">
        <f ca="1">IF(O41=D6,COUNTIF(O7:O41,D6),"")</f>
        <v/>
      </c>
      <c r="E41" s="1" t="str">
        <f ca="1">IF(O41=E6,COUNTIF(O7:O41,E6),"")</f>
        <v/>
      </c>
      <c r="F41" s="1" t="str">
        <f ca="1">IF(O41=F6,COUNTIF(O7:O41,F6),"")</f>
        <v/>
      </c>
      <c r="G41" s="47">
        <f t="shared" si="4"/>
        <v>35</v>
      </c>
      <c r="H41" s="7">
        <v>44</v>
      </c>
      <c r="I41" s="129" t="str">
        <f t="shared" ca="1" si="5"/>
        <v>Josh Scott</v>
      </c>
      <c r="J41" s="129"/>
      <c r="K41" s="129"/>
      <c r="L41" s="129"/>
      <c r="M41" s="129"/>
      <c r="N41" s="129"/>
      <c r="O41" s="59" t="str">
        <f t="shared" ca="1" si="6"/>
        <v>Durham</v>
      </c>
      <c r="P41" s="59"/>
      <c r="Q41" s="59"/>
      <c r="R41" s="59"/>
      <c r="S41" s="67">
        <v>11.24</v>
      </c>
      <c r="T41" s="6">
        <f t="shared" si="7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>
        <f ca="1">IF(O42=D6,COUNTIF(O7:O42,D6),"")</f>
        <v>5</v>
      </c>
      <c r="E42" s="1" t="str">
        <f ca="1">IF(O42=E6,COUNTIF(O7:O42,E6),"")</f>
        <v/>
      </c>
      <c r="F42" s="1" t="str">
        <f ca="1">IF(O42=F6,COUNTIF(O7:O42,F6),"")</f>
        <v/>
      </c>
      <c r="G42" s="47">
        <f t="shared" si="4"/>
        <v>36</v>
      </c>
      <c r="H42" s="7">
        <v>62</v>
      </c>
      <c r="I42" s="129" t="str">
        <f t="shared" ca="1" si="5"/>
        <v>Zachariah Maurice</v>
      </c>
      <c r="J42" s="129"/>
      <c r="K42" s="129"/>
      <c r="L42" s="129"/>
      <c r="M42" s="129"/>
      <c r="N42" s="129"/>
      <c r="O42" s="59" t="str">
        <f t="shared" ca="1" si="6"/>
        <v>Northumberland</v>
      </c>
      <c r="P42" s="59"/>
      <c r="Q42" s="59"/>
      <c r="R42" s="59"/>
      <c r="S42" s="67">
        <v>11.26</v>
      </c>
      <c r="T42" s="6">
        <f t="shared" si="7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>
        <f ca="1">IF(O43=B6,COUNTIF(O7:O43,B6),"")</f>
        <v>13</v>
      </c>
      <c r="C43" s="1" t="str">
        <f ca="1">IF(O43=C6,COUNTIF(O7:O43,C6),"")</f>
        <v/>
      </c>
      <c r="D43" s="1" t="str">
        <f ca="1">IF(O43=D6,COUNTIF(O7:O43,D6),"")</f>
        <v/>
      </c>
      <c r="E43" s="1" t="str">
        <f ca="1">IF(O43=E6,COUNTIF(O7:O43,E6),"")</f>
        <v/>
      </c>
      <c r="F43" s="1" t="str">
        <f ca="1">IF(O43=F6,COUNTIF(O7:O43,F6),"")</f>
        <v/>
      </c>
      <c r="G43" s="47">
        <f t="shared" si="4"/>
        <v>37</v>
      </c>
      <c r="H43" s="7">
        <v>28</v>
      </c>
      <c r="I43" s="129" t="str">
        <f t="shared" ca="1" si="5"/>
        <v>Campbell Donnelly</v>
      </c>
      <c r="J43" s="129"/>
      <c r="K43" s="129"/>
      <c r="L43" s="129"/>
      <c r="M43" s="129"/>
      <c r="N43" s="129"/>
      <c r="O43" s="59" t="str">
        <f t="shared" ca="1" si="6"/>
        <v>Cumbria</v>
      </c>
      <c r="P43" s="59"/>
      <c r="Q43" s="59"/>
      <c r="R43" s="59"/>
      <c r="S43" s="67">
        <v>11.28</v>
      </c>
      <c r="T43" s="6">
        <f t="shared" si="7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>
        <f ca="1">IF(O44=B6,COUNTIF(O7:O44,B6),"")</f>
        <v>14</v>
      </c>
      <c r="C44" s="1" t="str">
        <f ca="1">IF(O44=C6,COUNTIF(O7:O44,C6),"")</f>
        <v/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47">
        <f t="shared" si="4"/>
        <v>38</v>
      </c>
      <c r="H44" s="7">
        <v>30</v>
      </c>
      <c r="I44" s="129" t="str">
        <f t="shared" ca="1" si="5"/>
        <v>Riley Merryfield</v>
      </c>
      <c r="J44" s="129"/>
      <c r="K44" s="129"/>
      <c r="L44" s="129"/>
      <c r="M44" s="129"/>
      <c r="N44" s="129"/>
      <c r="O44" s="59" t="str">
        <f t="shared" ca="1" si="6"/>
        <v>Cumbria</v>
      </c>
      <c r="P44" s="59"/>
      <c r="Q44" s="59"/>
      <c r="R44" s="59"/>
      <c r="S44" s="67">
        <v>11.29</v>
      </c>
      <c r="T44" s="6">
        <f t="shared" si="7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>
        <f ca="1">IF(O45=C6,COUNTIF(O7:O45,C6),"")</f>
        <v>6</v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47">
        <f t="shared" si="4"/>
        <v>39</v>
      </c>
      <c r="H45" s="7">
        <v>46</v>
      </c>
      <c r="I45" s="129" t="str">
        <f t="shared" ca="1" si="5"/>
        <v>Sam Mason</v>
      </c>
      <c r="J45" s="129"/>
      <c r="K45" s="129"/>
      <c r="L45" s="129"/>
      <c r="M45" s="129"/>
      <c r="N45" s="129"/>
      <c r="O45" s="59" t="str">
        <f t="shared" ca="1" si="6"/>
        <v>Durham</v>
      </c>
      <c r="P45" s="59"/>
      <c r="Q45" s="59"/>
      <c r="R45" s="59"/>
      <c r="S45" s="67">
        <v>11.33</v>
      </c>
      <c r="T45" s="6">
        <f t="shared" si="7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 t="str">
        <f ca="1">IF(O46=B6,COUNTIF(O7:O46,B6),"")</f>
        <v/>
      </c>
      <c r="C46" s="1" t="str">
        <f ca="1">IF(O46=C6,COUNTIF(O7:O46,C6),"")</f>
        <v/>
      </c>
      <c r="D46" s="1" t="str">
        <f ca="1">IF(O46=D6,COUNTIF(O7:O46,D6),"")</f>
        <v/>
      </c>
      <c r="E46" s="1">
        <f ca="1">IF(O46=E6,COUNTIF(O7:O46,E6),"")</f>
        <v>9</v>
      </c>
      <c r="F46" s="1" t="str">
        <f ca="1">IF(O46=F6,COUNTIF(O7:O46,F6),"")</f>
        <v/>
      </c>
      <c r="G46" s="47">
        <f t="shared" si="4"/>
        <v>40</v>
      </c>
      <c r="H46" s="7">
        <v>88</v>
      </c>
      <c r="I46" s="129" t="str">
        <f t="shared" ca="1" si="5"/>
        <v>George Curtis</v>
      </c>
      <c r="J46" s="129"/>
      <c r="K46" s="129"/>
      <c r="L46" s="129"/>
      <c r="M46" s="129"/>
      <c r="N46" s="129"/>
      <c r="O46" s="59" t="str">
        <f t="shared" ca="1" si="6"/>
        <v>North Yorkshire</v>
      </c>
      <c r="P46" s="59"/>
      <c r="Q46" s="59"/>
      <c r="R46" s="59"/>
      <c r="S46" s="67">
        <v>11.35</v>
      </c>
      <c r="T46" s="6">
        <f t="shared" si="7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 t="str">
        <f ca="1">IF(O47=B6,COUNTIF(O7:O47,B6),"")</f>
        <v/>
      </c>
      <c r="C47" s="1" t="str">
        <f ca="1">IF(O47=C6,COUNTIF(O7:O47,C6),"")</f>
        <v/>
      </c>
      <c r="D47" s="1">
        <f ca="1">IF(O47=D6,COUNTIF(O7:O47,D6),"")</f>
        <v>6</v>
      </c>
      <c r="E47" s="1" t="str">
        <f ca="1">IF(O47=E6,COUNTIF(O7:O47,E6),"")</f>
        <v/>
      </c>
      <c r="F47" s="1" t="str">
        <f ca="1">IF(O47=F6,COUNTIF(O7:O47,F6),"")</f>
        <v/>
      </c>
      <c r="G47" s="47">
        <f t="shared" si="4"/>
        <v>41</v>
      </c>
      <c r="H47" s="7">
        <v>64</v>
      </c>
      <c r="I47" s="129" t="str">
        <f t="shared" ca="1" si="5"/>
        <v>Matthew Das</v>
      </c>
      <c r="J47" s="129"/>
      <c r="K47" s="129"/>
      <c r="L47" s="129"/>
      <c r="M47" s="129"/>
      <c r="N47" s="129"/>
      <c r="O47" s="59" t="str">
        <f t="shared" ca="1" si="6"/>
        <v>Northumberland</v>
      </c>
      <c r="P47" s="59"/>
      <c r="Q47" s="59"/>
      <c r="R47" s="59"/>
      <c r="S47" s="67">
        <v>11.35</v>
      </c>
      <c r="T47" s="6">
        <f t="shared" si="7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15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47">
        <f t="shared" si="4"/>
        <v>42</v>
      </c>
      <c r="H48" s="7">
        <v>39</v>
      </c>
      <c r="I48" s="129" t="str">
        <f t="shared" ca="1" si="5"/>
        <v>Lewis Fernhead</v>
      </c>
      <c r="J48" s="129"/>
      <c r="K48" s="129"/>
      <c r="L48" s="129"/>
      <c r="M48" s="129"/>
      <c r="N48" s="129"/>
      <c r="O48" s="59" t="str">
        <f t="shared" ca="1" si="6"/>
        <v>Cumbria</v>
      </c>
      <c r="P48" s="59"/>
      <c r="Q48" s="59"/>
      <c r="R48" s="59"/>
      <c r="S48" s="67">
        <v>11.37</v>
      </c>
      <c r="T48" s="6">
        <f t="shared" si="7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 t="str">
        <f ca="1">IF(O49=C6,COUNTIF(O7:O49,C6),"")</f>
        <v/>
      </c>
      <c r="D49" s="1" t="str">
        <f ca="1">IF(O49=D6,COUNTIF(O7:O49,D6),"")</f>
        <v/>
      </c>
      <c r="E49" s="1">
        <f ca="1">IF(O49=E6,COUNTIF(O7:O49,E6),"")</f>
        <v>10</v>
      </c>
      <c r="F49" s="1" t="str">
        <f ca="1">IF(O49=F6,COUNTIF(O7:O49,F6),"")</f>
        <v/>
      </c>
      <c r="G49" s="47">
        <f t="shared" si="4"/>
        <v>43</v>
      </c>
      <c r="H49" s="7">
        <v>95</v>
      </c>
      <c r="I49" s="129" t="str">
        <f t="shared" ca="1" si="5"/>
        <v>Johannes Shaw</v>
      </c>
      <c r="J49" s="129"/>
      <c r="K49" s="129"/>
      <c r="L49" s="129"/>
      <c r="M49" s="129"/>
      <c r="N49" s="129"/>
      <c r="O49" s="59" t="str">
        <f t="shared" ca="1" si="6"/>
        <v>North Yorkshire</v>
      </c>
      <c r="P49" s="59"/>
      <c r="Q49" s="59"/>
      <c r="R49" s="59"/>
      <c r="S49" s="67">
        <v>11.37</v>
      </c>
      <c r="T49" s="6">
        <f t="shared" si="7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 t="str">
        <f ca="1">IF(O50=C6,COUNTIF(O7:O50,C6),"")</f>
        <v/>
      </c>
      <c r="D50" s="1" t="str">
        <f ca="1">IF(O50=D6,COUNTIF(O7:O50,D6),"")</f>
        <v/>
      </c>
      <c r="E50" s="1">
        <f ca="1">IF(O50=E6,COUNTIF(O7:O50,E6),"")</f>
        <v>11</v>
      </c>
      <c r="F50" s="1" t="str">
        <f ca="1">IF(O50=F6,COUNTIF(O7:O50,F6),"")</f>
        <v/>
      </c>
      <c r="G50" s="47">
        <f t="shared" si="4"/>
        <v>44</v>
      </c>
      <c r="H50" s="7">
        <v>93</v>
      </c>
      <c r="I50" s="129" t="str">
        <f t="shared" ca="1" si="5"/>
        <v>Jacob Reeday</v>
      </c>
      <c r="J50" s="129"/>
      <c r="K50" s="129"/>
      <c r="L50" s="129"/>
      <c r="M50" s="129"/>
      <c r="N50" s="129"/>
      <c r="O50" s="59" t="str">
        <f t="shared" ca="1" si="6"/>
        <v>North Yorkshire</v>
      </c>
      <c r="P50" s="59"/>
      <c r="Q50" s="59"/>
      <c r="R50" s="59"/>
      <c r="S50" s="67">
        <v>11.37</v>
      </c>
      <c r="T50" s="6">
        <f t="shared" si="7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 t="str">
        <f ca="1">IF(O51=A6,COUNTIF(O7:O51,A6),"")</f>
        <v/>
      </c>
      <c r="B51" s="1" t="str">
        <f ca="1">IF(O51=B6,COUNTIF(O7:O51,B6),"")</f>
        <v/>
      </c>
      <c r="C51" s="1" t="str">
        <f ca="1">IF(O51=C6,COUNTIF(O7:O51,C6),"")</f>
        <v/>
      </c>
      <c r="D51" s="1">
        <f ca="1">IF(O51=D6,COUNTIF(O7:O51,D6),"")</f>
        <v>7</v>
      </c>
      <c r="E51" s="1" t="str">
        <f ca="1">IF(O51=E6,COUNTIF(O7:O51,E6),"")</f>
        <v/>
      </c>
      <c r="F51" s="1" t="str">
        <f ca="1">IF(O51=F6,COUNTIF(O7:O51,F6),"")</f>
        <v/>
      </c>
      <c r="G51" s="47">
        <f t="shared" si="4"/>
        <v>45</v>
      </c>
      <c r="H51" s="7">
        <v>69</v>
      </c>
      <c r="I51" s="129" t="str">
        <f t="shared" ca="1" si="5"/>
        <v>George Gray</v>
      </c>
      <c r="J51" s="129"/>
      <c r="K51" s="129"/>
      <c r="L51" s="129"/>
      <c r="M51" s="129"/>
      <c r="N51" s="129"/>
      <c r="O51" s="59" t="str">
        <f t="shared" ca="1" si="6"/>
        <v>Northumberland</v>
      </c>
      <c r="P51" s="59"/>
      <c r="Q51" s="59"/>
      <c r="R51" s="59"/>
      <c r="S51" s="127">
        <v>11.37</v>
      </c>
      <c r="T51" s="6">
        <f t="shared" si="7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 t="str">
        <f ca="1">IF(O52=B6,COUNTIF(O7:O52,B6),"")</f>
        <v/>
      </c>
      <c r="C52" s="1">
        <f ca="1">IF(O52=C6,COUNTIF(O7:O52,C6),"")</f>
        <v>7</v>
      </c>
      <c r="D52" s="1" t="str">
        <f ca="1">IF(O52=D6,COUNTIF(O7:O52,D6),"")</f>
        <v/>
      </c>
      <c r="E52" s="1" t="str">
        <f ca="1">IF(O52=E6,COUNTIF(O7:O52,E6),"")</f>
        <v/>
      </c>
      <c r="F52" s="1" t="str">
        <f ca="1">IF(O52=F6,COUNTIF(O7:O52,F6),"")</f>
        <v/>
      </c>
      <c r="G52" s="47">
        <f t="shared" si="4"/>
        <v>46</v>
      </c>
      <c r="H52" s="7">
        <v>49</v>
      </c>
      <c r="I52" s="129" t="str">
        <f t="shared" ca="1" si="5"/>
        <v>Matthew Vest</v>
      </c>
      <c r="J52" s="129"/>
      <c r="K52" s="129"/>
      <c r="L52" s="129"/>
      <c r="M52" s="129"/>
      <c r="N52" s="129"/>
      <c r="O52" s="59" t="str">
        <f t="shared" ca="1" si="6"/>
        <v>Durham</v>
      </c>
      <c r="P52" s="59"/>
      <c r="Q52" s="59"/>
      <c r="R52" s="59"/>
      <c r="S52" s="67">
        <v>11.38</v>
      </c>
      <c r="T52" s="6">
        <f t="shared" si="7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 t="str">
        <f ca="1">IF(O53=C6,COUNTIF(O7:O53,C6),"")</f>
        <v/>
      </c>
      <c r="D53" s="1" t="str">
        <f ca="1">IF(O53=D6,COUNTIF(O7:O53,D6),"")</f>
        <v/>
      </c>
      <c r="E53" s="1">
        <f ca="1">IF(O53=E6,COUNTIF(O7:O53,E6),"")</f>
        <v>12</v>
      </c>
      <c r="F53" s="1" t="str">
        <f ca="1">IF(O53=F6,COUNTIF(O7:O53,F6),"")</f>
        <v/>
      </c>
      <c r="G53" s="47">
        <f t="shared" si="4"/>
        <v>47</v>
      </c>
      <c r="H53" s="7">
        <v>94</v>
      </c>
      <c r="I53" s="129" t="str">
        <f t="shared" ca="1" si="5"/>
        <v>Isaac Bastow</v>
      </c>
      <c r="J53" s="129"/>
      <c r="K53" s="129"/>
      <c r="L53" s="129"/>
      <c r="M53" s="129"/>
      <c r="N53" s="129"/>
      <c r="O53" s="59" t="str">
        <f t="shared" ca="1" si="6"/>
        <v>North Yorkshire</v>
      </c>
      <c r="P53" s="59"/>
      <c r="Q53" s="59"/>
      <c r="R53" s="59"/>
      <c r="S53" s="67">
        <v>11.39</v>
      </c>
      <c r="T53" s="6">
        <f t="shared" si="7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 t="str">
        <f ca="1">IF(O54=C6,COUNTIF(O7:O54,C6),"")</f>
        <v/>
      </c>
      <c r="D54" s="1">
        <f ca="1">IF(O54=D6,COUNTIF(O7:O54,D6),"")</f>
        <v>8</v>
      </c>
      <c r="E54" s="1" t="str">
        <f ca="1">IF(O54=E6,COUNTIF(O7:O54,E6),"")</f>
        <v/>
      </c>
      <c r="F54" s="1" t="str">
        <f ca="1">IF(O54=F6,COUNTIF(O7:O54,F6),"")</f>
        <v/>
      </c>
      <c r="G54" s="47">
        <f t="shared" si="4"/>
        <v>48</v>
      </c>
      <c r="H54" s="7">
        <v>70</v>
      </c>
      <c r="I54" s="129" t="str">
        <f t="shared" ca="1" si="5"/>
        <v>Nathan Brown</v>
      </c>
      <c r="J54" s="129"/>
      <c r="K54" s="129"/>
      <c r="L54" s="129"/>
      <c r="M54" s="129"/>
      <c r="N54" s="129"/>
      <c r="O54" s="59" t="str">
        <f t="shared" ca="1" si="6"/>
        <v>Northumberland</v>
      </c>
      <c r="P54" s="59"/>
      <c r="Q54" s="59"/>
      <c r="R54" s="59"/>
      <c r="S54" s="67">
        <v>11.4</v>
      </c>
      <c r="T54" s="6">
        <f t="shared" si="7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 t="str">
        <f ca="1">IF(O55=A6,COUNTIF(O7:O55,A6),"")</f>
        <v/>
      </c>
      <c r="B55" s="1" t="str">
        <f ca="1">IF(O55=B6,COUNTIF(O7:O55,B6),"")</f>
        <v/>
      </c>
      <c r="C55" s="1" t="str">
        <f ca="1">IF(O55=C6,COUNTIF(O7:O55,C6),"")</f>
        <v/>
      </c>
      <c r="D55" s="1">
        <f ca="1">IF(O55=D6,COUNTIF(O7:O55,D6),"")</f>
        <v>9</v>
      </c>
      <c r="E55" s="1" t="str">
        <f ca="1">IF(O55=E6,COUNTIF(O7:O55,E6),"")</f>
        <v/>
      </c>
      <c r="F55" s="1" t="str">
        <f ca="1">IF(O55=F6,COUNTIF(O7:O55,F6),"")</f>
        <v/>
      </c>
      <c r="G55" s="47">
        <f t="shared" ref="G55:G60" si="8">IF(LEFT(S52,1)="D",0,AM55)</f>
        <v>49</v>
      </c>
      <c r="H55" s="7">
        <v>72</v>
      </c>
      <c r="I55" s="129" t="str">
        <f t="shared" ca="1" si="5"/>
        <v>Daniel Turnbull</v>
      </c>
      <c r="J55" s="129"/>
      <c r="K55" s="129"/>
      <c r="L55" s="129"/>
      <c r="M55" s="129"/>
      <c r="N55" s="129"/>
      <c r="O55" s="59" t="str">
        <f t="shared" ca="1" si="6"/>
        <v>Northumberland</v>
      </c>
      <c r="P55" s="59"/>
      <c r="Q55" s="59"/>
      <c r="R55" s="59"/>
      <c r="S55" s="67">
        <v>11.46</v>
      </c>
      <c r="T55" s="6">
        <f t="shared" si="7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>
        <f ca="1">IF(O56=B6,COUNTIF(O7:O56,B6),"")</f>
        <v>16</v>
      </c>
      <c r="C56" s="1" t="str">
        <f ca="1">IF(O56=C6,COUNTIF(O7:O56,C6),"")</f>
        <v/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47">
        <f t="shared" si="8"/>
        <v>50</v>
      </c>
      <c r="H56" s="7">
        <v>36</v>
      </c>
      <c r="I56" s="129" t="str">
        <f t="shared" ca="1" si="5"/>
        <v>Adam Varey</v>
      </c>
      <c r="J56" s="129"/>
      <c r="K56" s="129"/>
      <c r="L56" s="129"/>
      <c r="M56" s="129"/>
      <c r="N56" s="129"/>
      <c r="O56" s="59" t="str">
        <f t="shared" ca="1" si="6"/>
        <v>Cumbria</v>
      </c>
      <c r="P56" s="59"/>
      <c r="Q56" s="59"/>
      <c r="R56" s="59"/>
      <c r="S56" s="67">
        <v>11.49</v>
      </c>
      <c r="T56" s="6">
        <f t="shared" si="7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>
        <f ca="1">IF(O57=C6,COUNTIF(O7:O57,C6),"")</f>
        <v>8</v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47">
        <f t="shared" si="8"/>
        <v>51</v>
      </c>
      <c r="H57" s="7">
        <v>47</v>
      </c>
      <c r="I57" s="129" t="str">
        <f t="shared" ca="1" si="5"/>
        <v>Aiden Wilkinson</v>
      </c>
      <c r="J57" s="129"/>
      <c r="K57" s="129"/>
      <c r="L57" s="129"/>
      <c r="M57" s="129"/>
      <c r="N57" s="129"/>
      <c r="O57" s="59" t="str">
        <f t="shared" ca="1" si="6"/>
        <v>Durham</v>
      </c>
      <c r="P57" s="59"/>
      <c r="Q57" s="59"/>
      <c r="R57" s="59"/>
      <c r="S57" s="67">
        <v>11.49</v>
      </c>
      <c r="T57" s="6">
        <f t="shared" si="7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>
        <f ca="1">IF(O58=B6,COUNTIF(O7:O58,B6),"")</f>
        <v>17</v>
      </c>
      <c r="C58" s="1" t="str">
        <f ca="1">IF(O58=C6,COUNTIF(O7:O58,C6),"")</f>
        <v/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47">
        <f t="shared" si="8"/>
        <v>52</v>
      </c>
      <c r="H58" s="7">
        <v>32</v>
      </c>
      <c r="I58" s="129" t="str">
        <f t="shared" ca="1" si="5"/>
        <v>Freddie Dixon</v>
      </c>
      <c r="J58" s="129"/>
      <c r="K58" s="129"/>
      <c r="L58" s="129"/>
      <c r="M58" s="129"/>
      <c r="N58" s="129"/>
      <c r="O58" s="59" t="str">
        <f t="shared" ca="1" si="6"/>
        <v>Cumbria</v>
      </c>
      <c r="P58" s="59"/>
      <c r="Q58" s="59"/>
      <c r="R58" s="59"/>
      <c r="S58" s="127">
        <v>11.55</v>
      </c>
      <c r="T58" s="6">
        <f t="shared" si="7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>
        <f ca="1">IF(O59=B6,COUNTIF(O7:O59,B6),"")</f>
        <v>18</v>
      </c>
      <c r="C59" s="1" t="str">
        <f ca="1">IF(O59=C6,COUNTIF(O7:O59,C6),"")</f>
        <v/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47">
        <f t="shared" si="8"/>
        <v>53</v>
      </c>
      <c r="H59" s="7">
        <v>29</v>
      </c>
      <c r="I59" s="129" t="str">
        <f t="shared" ca="1" si="5"/>
        <v>Daniel Elsworth</v>
      </c>
      <c r="J59" s="129"/>
      <c r="K59" s="129"/>
      <c r="L59" s="129"/>
      <c r="M59" s="129"/>
      <c r="N59" s="129"/>
      <c r="O59" s="59" t="str">
        <f t="shared" ca="1" si="6"/>
        <v>Cumbria</v>
      </c>
      <c r="P59" s="59"/>
      <c r="Q59" s="59"/>
      <c r="R59" s="59"/>
      <c r="S59" s="127">
        <v>11.56</v>
      </c>
      <c r="T59" s="6">
        <f t="shared" si="7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 t="str">
        <f ca="1">IF(O60=B6,COUNTIF(O7:O60,B6),"")</f>
        <v/>
      </c>
      <c r="C60" s="1" t="str">
        <f ca="1">IF(O60=C6,COUNTIF(O7:O60,C6),"")</f>
        <v/>
      </c>
      <c r="D60" s="1">
        <f ca="1">IF(O60=D6,COUNTIF(O7:O60,D6),"")</f>
        <v>10</v>
      </c>
      <c r="E60" s="1" t="str">
        <f ca="1">IF(O60=E6,COUNTIF(O7:O60,E6),"")</f>
        <v/>
      </c>
      <c r="F60" s="1" t="str">
        <f ca="1">IF(O60=F6,COUNTIF(O7:O60,F6),"")</f>
        <v/>
      </c>
      <c r="G60" s="47">
        <f t="shared" si="8"/>
        <v>54</v>
      </c>
      <c r="H60" s="7">
        <v>67</v>
      </c>
      <c r="I60" s="129" t="str">
        <f t="shared" ca="1" si="5"/>
        <v>Ben Maley</v>
      </c>
      <c r="J60" s="129"/>
      <c r="K60" s="129"/>
      <c r="L60" s="129"/>
      <c r="M60" s="129"/>
      <c r="N60" s="129"/>
      <c r="O60" s="59" t="str">
        <f t="shared" ca="1" si="6"/>
        <v>Northumberland</v>
      </c>
      <c r="P60" s="59"/>
      <c r="Q60" s="59"/>
      <c r="R60" s="59"/>
      <c r="S60" s="127">
        <v>11.58</v>
      </c>
      <c r="T60" s="6">
        <f t="shared" si="7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 t="str">
        <f ca="1">IF(O61=C6,COUNTIF(O7:O61,C6),"")</f>
        <v/>
      </c>
      <c r="D61" s="1">
        <f ca="1">IF(O61=D6,COUNTIF(O7:O61,D6),"")</f>
        <v>11</v>
      </c>
      <c r="E61" s="1" t="str">
        <f ca="1">IF(O61=E6,COUNTIF(O7:O61,E6),"")</f>
        <v/>
      </c>
      <c r="F61" s="1" t="str">
        <f ca="1">IF(O61=F6,COUNTIF(O7:O61,F6),"")</f>
        <v/>
      </c>
      <c r="G61" s="47">
        <f>IF(LEFT(S62,1)="D",0,AM61)</f>
        <v>55</v>
      </c>
      <c r="H61" s="7">
        <v>66</v>
      </c>
      <c r="I61" s="129" t="str">
        <f t="shared" ca="1" si="5"/>
        <v>Jake Skinner</v>
      </c>
      <c r="J61" s="129"/>
      <c r="K61" s="129"/>
      <c r="L61" s="129"/>
      <c r="M61" s="129"/>
      <c r="N61" s="129"/>
      <c r="O61" s="59" t="str">
        <f t="shared" ca="1" si="6"/>
        <v>Northumberland</v>
      </c>
      <c r="P61" s="59"/>
      <c r="Q61" s="59"/>
      <c r="R61" s="59"/>
      <c r="S61" s="127">
        <v>12.06</v>
      </c>
      <c r="T61" s="6">
        <f t="shared" si="7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 t="str">
        <f ca="1">IF(O62=B6,COUNTIF(O7:O62,B6),"")</f>
        <v/>
      </c>
      <c r="C62" s="1">
        <f ca="1">IF(O62=C6,COUNTIF(O7:O62,C6),"")</f>
        <v>9</v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47">
        <f>IF(LEFT(S63,1)="D",0,AM62)</f>
        <v>56</v>
      </c>
      <c r="H62" s="7">
        <v>50</v>
      </c>
      <c r="I62" s="129" t="str">
        <f t="shared" ca="1" si="5"/>
        <v>Addis Dore</v>
      </c>
      <c r="J62" s="129"/>
      <c r="K62" s="129"/>
      <c r="L62" s="129"/>
      <c r="M62" s="129"/>
      <c r="N62" s="129"/>
      <c r="O62" s="59" t="str">
        <f t="shared" ca="1" si="6"/>
        <v>Durham</v>
      </c>
      <c r="P62" s="59"/>
      <c r="Q62" s="59"/>
      <c r="R62" s="59"/>
      <c r="S62" s="67">
        <v>12.09</v>
      </c>
      <c r="T62" s="6">
        <f t="shared" si="7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 t="str">
        <f ca="1">IF(O63=B6,COUNTIF(O7:O63,B6),"")</f>
        <v/>
      </c>
      <c r="C63" s="1" t="str">
        <f ca="1">IF(O63=C6,COUNTIF(O7:O63,C6),"")</f>
        <v/>
      </c>
      <c r="D63" s="1">
        <f ca="1">IF(O63=D6,COUNTIF(O7:O63,D6),"")</f>
        <v>12</v>
      </c>
      <c r="E63" s="1" t="str">
        <f ca="1">IF(O63=E6,COUNTIF(O7:O63,E6),"")</f>
        <v/>
      </c>
      <c r="F63" s="1" t="str">
        <f ca="1">IF(O63=F6,COUNTIF(O7:O63,F6),"")</f>
        <v/>
      </c>
      <c r="G63" s="47">
        <f>IF(LEFT(S64,1)="D",0,AM63)</f>
        <v>57</v>
      </c>
      <c r="H63" s="7">
        <v>68</v>
      </c>
      <c r="I63" s="129" t="str">
        <f t="shared" ca="1" si="5"/>
        <v>Samuel Dent</v>
      </c>
      <c r="J63" s="129"/>
      <c r="K63" s="129"/>
      <c r="L63" s="129"/>
      <c r="M63" s="129"/>
      <c r="N63" s="129"/>
      <c r="O63" s="59" t="str">
        <f t="shared" ca="1" si="6"/>
        <v>Northumberland</v>
      </c>
      <c r="P63" s="59"/>
      <c r="Q63" s="59"/>
      <c r="R63" s="59"/>
      <c r="S63" s="67">
        <v>12.1</v>
      </c>
      <c r="T63" s="6">
        <f t="shared" si="7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>
        <f ca="1">IF(O64=C6,COUNTIF(O7:O64,C6),"")</f>
        <v>10</v>
      </c>
      <c r="D64" s="1" t="str">
        <f ca="1">IF(O64=D6,COUNTIF(O7:O64,D6),"")</f>
        <v/>
      </c>
      <c r="E64" s="1" t="str">
        <f ca="1">IF(O64=E6,COUNTIF(O7:O64,E6),"")</f>
        <v/>
      </c>
      <c r="F64" s="1" t="str">
        <f ca="1">IF(O64=F6,COUNTIF(O7:O64,F6),"")</f>
        <v/>
      </c>
      <c r="G64" s="47">
        <f>IF(LEFT(S65,1)="D",0,AM64)</f>
        <v>58</v>
      </c>
      <c r="H64" s="7">
        <v>48</v>
      </c>
      <c r="I64" s="129" t="str">
        <f t="shared" ca="1" si="5"/>
        <v>Frazer Wallace</v>
      </c>
      <c r="J64" s="129"/>
      <c r="K64" s="129"/>
      <c r="L64" s="129"/>
      <c r="M64" s="129"/>
      <c r="N64" s="129"/>
      <c r="O64" s="59" t="str">
        <f t="shared" ca="1" si="6"/>
        <v>Durham</v>
      </c>
      <c r="P64" s="59"/>
      <c r="Q64" s="59"/>
      <c r="R64" s="59"/>
      <c r="S64" s="67">
        <v>12.18</v>
      </c>
      <c r="T64" s="6">
        <f t="shared" si="7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 t="str">
        <f ca="1">IF(O65=C6,COUNTIF(O7:O65,C6),"")</f>
        <v/>
      </c>
      <c r="D65" s="1">
        <f ca="1">IF(O65=D6,COUNTIF(O7:O65,D6),"")</f>
        <v>13</v>
      </c>
      <c r="E65" s="1" t="str">
        <f ca="1">IF(O65=E6,COUNTIF(O7:O65,E6),"")</f>
        <v/>
      </c>
      <c r="F65" s="1" t="str">
        <f ca="1">IF(O65=F6,COUNTIF(O7:O65,F6),"")</f>
        <v/>
      </c>
      <c r="G65" s="47" t="e">
        <f>IF(LEFT(#REF!,1)="D",0,AM65)</f>
        <v>#REF!</v>
      </c>
      <c r="H65" s="7">
        <v>74</v>
      </c>
      <c r="I65" s="129" t="str">
        <f t="shared" ca="1" si="5"/>
        <v>Layton Murray</v>
      </c>
      <c r="J65" s="129"/>
      <c r="K65" s="129"/>
      <c r="L65" s="129"/>
      <c r="M65" s="129"/>
      <c r="N65" s="129"/>
      <c r="O65" s="59" t="str">
        <f t="shared" ca="1" si="6"/>
        <v>Northumberland</v>
      </c>
      <c r="P65" s="59"/>
      <c r="Q65" s="59"/>
      <c r="R65" s="59"/>
      <c r="S65" s="67">
        <v>12.47</v>
      </c>
      <c r="T65" s="6">
        <f t="shared" si="7"/>
        <v>1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 t="str">
        <f ca="1">IF(O66=A6,COUNTIF(O7:O66,A6),"")</f>
        <v/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47">
        <f>IF(LEFT(S66,1)="D",0,AM66)</f>
        <v>60</v>
      </c>
      <c r="H66" s="7"/>
      <c r="I66" s="129" t="str">
        <f t="shared" ca="1" si="5"/>
        <v/>
      </c>
      <c r="J66" s="129"/>
      <c r="K66" s="129"/>
      <c r="L66" s="129"/>
      <c r="M66" s="129"/>
      <c r="N66" s="129"/>
      <c r="O66" s="59" t="str">
        <f t="shared" ca="1" si="6"/>
        <v/>
      </c>
      <c r="P66" s="59"/>
      <c r="Q66" s="59"/>
      <c r="R66" s="59"/>
      <c r="S66" s="67"/>
      <c r="T66" s="6">
        <f t="shared" si="7"/>
        <v>0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47">
        <f>IF(LEFT(S67,1)="D",0,AM67)</f>
        <v>61</v>
      </c>
      <c r="H67" s="7"/>
      <c r="I67" s="129" t="str">
        <f t="shared" ca="1" si="5"/>
        <v/>
      </c>
      <c r="J67" s="129"/>
      <c r="K67" s="129"/>
      <c r="L67" s="129"/>
      <c r="M67" s="129"/>
      <c r="N67" s="129"/>
      <c r="O67" s="59" t="str">
        <f t="shared" ca="1" si="6"/>
        <v/>
      </c>
      <c r="P67" s="59"/>
      <c r="Q67" s="59"/>
      <c r="R67" s="59"/>
      <c r="S67" s="67"/>
      <c r="T67" s="6">
        <f t="shared" si="7"/>
        <v>0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 t="str">
        <f ca="1">IF(O68=C6,COUNTIF(O7:O68,C6),"")</f>
        <v/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47">
        <f>IF(LEFT(S68,1)="D",0,AM68)</f>
        <v>62</v>
      </c>
      <c r="H68" s="7"/>
      <c r="I68" s="129" t="str">
        <f t="shared" ca="1" si="5"/>
        <v/>
      </c>
      <c r="J68" s="129"/>
      <c r="K68" s="129"/>
      <c r="L68" s="129"/>
      <c r="M68" s="129"/>
      <c r="N68" s="129"/>
      <c r="O68" s="59" t="str">
        <f t="shared" ca="1" si="6"/>
        <v/>
      </c>
      <c r="P68" s="59"/>
      <c r="Q68" s="59"/>
      <c r="R68" s="59"/>
      <c r="S68" s="67"/>
      <c r="T68" s="6">
        <f t="shared" si="7"/>
        <v>0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 t="str">
        <f ca="1">IF(O69=E6,COUNTIF(O7:O69,E6),"")</f>
        <v/>
      </c>
      <c r="F69" s="1" t="str">
        <f ca="1">IF(O69=F6,COUNTIF(O7:O69,F6),"")</f>
        <v/>
      </c>
      <c r="G69" s="47">
        <f>IF(LEFT(S69,1)="D",0,AM69)</f>
        <v>63</v>
      </c>
      <c r="H69" s="7"/>
      <c r="I69" s="129" t="str">
        <f t="shared" ca="1" si="5"/>
        <v/>
      </c>
      <c r="J69" s="129"/>
      <c r="K69" s="129"/>
      <c r="L69" s="129"/>
      <c r="M69" s="129"/>
      <c r="N69" s="129"/>
      <c r="O69" s="59" t="str">
        <f t="shared" ca="1" si="6"/>
        <v/>
      </c>
      <c r="P69" s="59"/>
      <c r="Q69" s="59"/>
      <c r="R69" s="59"/>
      <c r="S69" s="67"/>
      <c r="T69" s="6">
        <f t="shared" si="7"/>
        <v>0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47">
        <f>IF(LEFT(S70,1)="D",0,AM70)</f>
        <v>64</v>
      </c>
      <c r="H70" s="7"/>
      <c r="I70" s="129" t="str">
        <f t="shared" ca="1" si="5"/>
        <v/>
      </c>
      <c r="J70" s="129"/>
      <c r="K70" s="129"/>
      <c r="L70" s="129"/>
      <c r="M70" s="129"/>
      <c r="N70" s="129"/>
      <c r="O70" s="59" t="str">
        <f t="shared" ca="1" si="6"/>
        <v/>
      </c>
      <c r="P70" s="59"/>
      <c r="Q70" s="59"/>
      <c r="R70" s="59"/>
      <c r="S70" s="67"/>
      <c r="T70" s="6">
        <f t="shared" si="7"/>
        <v>0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47">
        <f t="shared" ref="G71:G106" si="9">IF(LEFT(S71,1)="D",0,AM71)</f>
        <v>65</v>
      </c>
      <c r="H71" s="7"/>
      <c r="I71" s="129" t="str">
        <f t="shared" ref="I71:I102" ca="1" si="10">IFERROR(VLOOKUP(H71,INDIRECT($AA$1),2,0),"")</f>
        <v/>
      </c>
      <c r="J71" s="129"/>
      <c r="K71" s="129"/>
      <c r="L71" s="129"/>
      <c r="M71" s="129"/>
      <c r="N71" s="129"/>
      <c r="O71" s="59" t="str">
        <f t="shared" ref="O71:O106" ca="1" si="11">IFERROR(VLOOKUP(H71,INDIRECT($AA$1),3,0),"")</f>
        <v/>
      </c>
      <c r="P71" s="59"/>
      <c r="Q71" s="59"/>
      <c r="R71" s="59"/>
      <c r="S71" s="67"/>
      <c r="T71" s="6">
        <f t="shared" ref="T71:T106" si="12">IF(H71=0,0,1)</f>
        <v>0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47">
        <f t="shared" si="9"/>
        <v>66</v>
      </c>
      <c r="H72" s="7"/>
      <c r="I72" s="129" t="str">
        <f t="shared" ca="1" si="10"/>
        <v/>
      </c>
      <c r="J72" s="129"/>
      <c r="K72" s="129"/>
      <c r="L72" s="129"/>
      <c r="M72" s="129"/>
      <c r="N72" s="129"/>
      <c r="O72" s="59" t="str">
        <f t="shared" ca="1" si="11"/>
        <v/>
      </c>
      <c r="P72" s="59"/>
      <c r="Q72" s="59"/>
      <c r="R72" s="59"/>
      <c r="S72" s="67"/>
      <c r="T72" s="6">
        <f t="shared" si="12"/>
        <v>0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47">
        <f t="shared" si="9"/>
        <v>67</v>
      </c>
      <c r="H73" s="7"/>
      <c r="I73" s="129" t="str">
        <f t="shared" ca="1" si="10"/>
        <v/>
      </c>
      <c r="J73" s="129"/>
      <c r="K73" s="129"/>
      <c r="L73" s="129"/>
      <c r="M73" s="129"/>
      <c r="N73" s="129"/>
      <c r="O73" s="59" t="str">
        <f t="shared" ca="1" si="11"/>
        <v/>
      </c>
      <c r="P73" s="59"/>
      <c r="Q73" s="59"/>
      <c r="R73" s="59"/>
      <c r="S73" s="67"/>
      <c r="T73" s="6">
        <f t="shared" si="12"/>
        <v>0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47">
        <f t="shared" si="9"/>
        <v>68</v>
      </c>
      <c r="H74" s="7"/>
      <c r="I74" s="129" t="str">
        <f t="shared" ca="1" si="10"/>
        <v/>
      </c>
      <c r="J74" s="129"/>
      <c r="K74" s="129"/>
      <c r="L74" s="129"/>
      <c r="M74" s="129"/>
      <c r="N74" s="129"/>
      <c r="O74" s="59" t="str">
        <f t="shared" ca="1" si="11"/>
        <v/>
      </c>
      <c r="P74" s="59"/>
      <c r="Q74" s="59"/>
      <c r="R74" s="59"/>
      <c r="S74" s="67"/>
      <c r="T74" s="6">
        <f t="shared" si="12"/>
        <v>0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 t="str">
        <f ca="1">IF(O75=A6,COUNTIF(O7:O75,A6),"")</f>
        <v/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47">
        <f t="shared" si="9"/>
        <v>69</v>
      </c>
      <c r="H75" s="7"/>
      <c r="I75" s="129" t="str">
        <f t="shared" ca="1" si="10"/>
        <v/>
      </c>
      <c r="J75" s="129"/>
      <c r="K75" s="129"/>
      <c r="L75" s="129"/>
      <c r="M75" s="129"/>
      <c r="N75" s="129"/>
      <c r="O75" s="59" t="str">
        <f t="shared" ca="1" si="11"/>
        <v/>
      </c>
      <c r="P75" s="59"/>
      <c r="Q75" s="59"/>
      <c r="R75" s="59"/>
      <c r="S75" s="67"/>
      <c r="T75" s="6">
        <f t="shared" si="12"/>
        <v>0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47">
        <f t="shared" si="9"/>
        <v>70</v>
      </c>
      <c r="H76" s="7"/>
      <c r="I76" s="129" t="str">
        <f t="shared" ca="1" si="10"/>
        <v/>
      </c>
      <c r="J76" s="129"/>
      <c r="K76" s="129"/>
      <c r="L76" s="129"/>
      <c r="M76" s="129"/>
      <c r="N76" s="129"/>
      <c r="O76" s="59" t="str">
        <f t="shared" ca="1" si="11"/>
        <v/>
      </c>
      <c r="P76" s="59"/>
      <c r="Q76" s="59"/>
      <c r="R76" s="59"/>
      <c r="S76" s="67"/>
      <c r="T76" s="6">
        <f t="shared" si="12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47">
        <f t="shared" si="9"/>
        <v>71</v>
      </c>
      <c r="H77" s="7"/>
      <c r="I77" s="129" t="str">
        <f t="shared" ca="1" si="10"/>
        <v/>
      </c>
      <c r="J77" s="129"/>
      <c r="K77" s="129"/>
      <c r="L77" s="129"/>
      <c r="M77" s="129"/>
      <c r="N77" s="129"/>
      <c r="O77" s="59" t="str">
        <f t="shared" ca="1" si="11"/>
        <v/>
      </c>
      <c r="P77" s="59"/>
      <c r="Q77" s="59"/>
      <c r="R77" s="59"/>
      <c r="S77" s="67"/>
      <c r="T77" s="6">
        <f t="shared" si="12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47">
        <f t="shared" si="9"/>
        <v>72</v>
      </c>
      <c r="H78" s="7"/>
      <c r="I78" s="129" t="str">
        <f t="shared" ca="1" si="10"/>
        <v/>
      </c>
      <c r="J78" s="129"/>
      <c r="K78" s="129"/>
      <c r="L78" s="129"/>
      <c r="M78" s="129"/>
      <c r="N78" s="129"/>
      <c r="O78" s="59" t="str">
        <f t="shared" ca="1" si="11"/>
        <v/>
      </c>
      <c r="P78" s="59"/>
      <c r="Q78" s="59"/>
      <c r="R78" s="59"/>
      <c r="S78" s="67"/>
      <c r="T78" s="6">
        <f t="shared" si="12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47">
        <f t="shared" si="9"/>
        <v>73</v>
      </c>
      <c r="H79" s="7"/>
      <c r="I79" s="129" t="str">
        <f t="shared" ca="1" si="10"/>
        <v/>
      </c>
      <c r="J79" s="129"/>
      <c r="K79" s="129"/>
      <c r="L79" s="129"/>
      <c r="M79" s="129"/>
      <c r="N79" s="129"/>
      <c r="O79" s="59" t="str">
        <f t="shared" ca="1" si="11"/>
        <v/>
      </c>
      <c r="P79" s="59"/>
      <c r="Q79" s="59"/>
      <c r="R79" s="59"/>
      <c r="S79" s="67"/>
      <c r="T79" s="6">
        <f t="shared" si="12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47">
        <f t="shared" si="9"/>
        <v>74</v>
      </c>
      <c r="H80" s="7"/>
      <c r="I80" s="129" t="str">
        <f t="shared" ca="1" si="10"/>
        <v/>
      </c>
      <c r="J80" s="129"/>
      <c r="K80" s="129"/>
      <c r="L80" s="129"/>
      <c r="M80" s="129"/>
      <c r="N80" s="129"/>
      <c r="O80" s="59" t="str">
        <f t="shared" ca="1" si="11"/>
        <v/>
      </c>
      <c r="P80" s="59"/>
      <c r="Q80" s="59"/>
      <c r="R80" s="59"/>
      <c r="S80" s="67"/>
      <c r="T80" s="6">
        <f t="shared" si="12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47">
        <f t="shared" si="9"/>
        <v>75</v>
      </c>
      <c r="H81" s="7"/>
      <c r="I81" s="129" t="str">
        <f t="shared" ca="1" si="10"/>
        <v/>
      </c>
      <c r="J81" s="129"/>
      <c r="K81" s="129"/>
      <c r="L81" s="129"/>
      <c r="M81" s="129"/>
      <c r="N81" s="129"/>
      <c r="O81" s="59" t="str">
        <f t="shared" ca="1" si="11"/>
        <v/>
      </c>
      <c r="P81" s="59"/>
      <c r="Q81" s="59"/>
      <c r="R81" s="59"/>
      <c r="S81" s="67"/>
      <c r="T81" s="6">
        <f t="shared" si="12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47">
        <f t="shared" si="9"/>
        <v>76</v>
      </c>
      <c r="H82" s="7"/>
      <c r="I82" s="129" t="str">
        <f t="shared" ca="1" si="10"/>
        <v/>
      </c>
      <c r="J82" s="129"/>
      <c r="K82" s="129"/>
      <c r="L82" s="129"/>
      <c r="M82" s="129"/>
      <c r="N82" s="129"/>
      <c r="O82" s="59" t="str">
        <f t="shared" ca="1" si="11"/>
        <v/>
      </c>
      <c r="P82" s="59"/>
      <c r="Q82" s="59"/>
      <c r="R82" s="59"/>
      <c r="S82" s="67"/>
      <c r="T82" s="6">
        <f t="shared" si="12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47">
        <f t="shared" si="9"/>
        <v>77</v>
      </c>
      <c r="H83" s="7"/>
      <c r="I83" s="129" t="str">
        <f t="shared" ca="1" si="10"/>
        <v/>
      </c>
      <c r="J83" s="129"/>
      <c r="K83" s="129"/>
      <c r="L83" s="129"/>
      <c r="M83" s="129"/>
      <c r="N83" s="129"/>
      <c r="O83" s="59" t="str">
        <f t="shared" ca="1" si="11"/>
        <v/>
      </c>
      <c r="P83" s="59"/>
      <c r="Q83" s="59"/>
      <c r="R83" s="59"/>
      <c r="S83" s="67"/>
      <c r="T83" s="6">
        <f t="shared" si="12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47">
        <f t="shared" si="9"/>
        <v>78</v>
      </c>
      <c r="H84" s="7"/>
      <c r="I84" s="129" t="str">
        <f t="shared" ca="1" si="10"/>
        <v/>
      </c>
      <c r="J84" s="129"/>
      <c r="K84" s="129"/>
      <c r="L84" s="129"/>
      <c r="M84" s="129"/>
      <c r="N84" s="129"/>
      <c r="O84" s="59" t="str">
        <f t="shared" ca="1" si="11"/>
        <v/>
      </c>
      <c r="P84" s="59"/>
      <c r="Q84" s="59"/>
      <c r="R84" s="59"/>
      <c r="S84" s="67"/>
      <c r="T84" s="6">
        <f t="shared" si="12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47">
        <f t="shared" si="9"/>
        <v>79</v>
      </c>
      <c r="H85" s="7"/>
      <c r="I85" s="129" t="str">
        <f t="shared" ca="1" si="10"/>
        <v/>
      </c>
      <c r="J85" s="129"/>
      <c r="K85" s="129"/>
      <c r="L85" s="129"/>
      <c r="M85" s="129"/>
      <c r="N85" s="129"/>
      <c r="O85" s="59" t="str">
        <f t="shared" ca="1" si="11"/>
        <v/>
      </c>
      <c r="P85" s="59"/>
      <c r="Q85" s="59"/>
      <c r="R85" s="59"/>
      <c r="S85" s="67"/>
      <c r="T85" s="6">
        <f t="shared" si="12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47">
        <f t="shared" si="9"/>
        <v>80</v>
      </c>
      <c r="H86" s="7"/>
      <c r="I86" s="129" t="str">
        <f t="shared" ca="1" si="10"/>
        <v/>
      </c>
      <c r="J86" s="129"/>
      <c r="K86" s="129"/>
      <c r="L86" s="129"/>
      <c r="M86" s="129"/>
      <c r="N86" s="129"/>
      <c r="O86" s="59" t="str">
        <f t="shared" ca="1" si="11"/>
        <v/>
      </c>
      <c r="P86" s="59"/>
      <c r="Q86" s="59"/>
      <c r="R86" s="59"/>
      <c r="S86" s="67"/>
      <c r="T86" s="6">
        <f t="shared" si="12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47">
        <f t="shared" si="9"/>
        <v>81</v>
      </c>
      <c r="H87" s="7"/>
      <c r="I87" s="129" t="str">
        <f t="shared" ca="1" si="10"/>
        <v/>
      </c>
      <c r="J87" s="129"/>
      <c r="K87" s="129"/>
      <c r="L87" s="129"/>
      <c r="M87" s="129"/>
      <c r="N87" s="129"/>
      <c r="O87" s="59" t="str">
        <f t="shared" ca="1" si="11"/>
        <v/>
      </c>
      <c r="P87" s="59"/>
      <c r="Q87" s="59"/>
      <c r="R87" s="59"/>
      <c r="S87" s="67"/>
      <c r="T87" s="6">
        <f t="shared" si="12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47">
        <f t="shared" si="9"/>
        <v>82</v>
      </c>
      <c r="H88" s="7"/>
      <c r="I88" s="129" t="str">
        <f t="shared" ca="1" si="10"/>
        <v/>
      </c>
      <c r="J88" s="129"/>
      <c r="K88" s="129"/>
      <c r="L88" s="129"/>
      <c r="M88" s="129"/>
      <c r="N88" s="129"/>
      <c r="O88" s="59" t="str">
        <f t="shared" ca="1" si="11"/>
        <v/>
      </c>
      <c r="P88" s="59"/>
      <c r="Q88" s="59"/>
      <c r="R88" s="59"/>
      <c r="S88" s="67"/>
      <c r="T88" s="6">
        <f t="shared" si="12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47">
        <f t="shared" si="9"/>
        <v>83</v>
      </c>
      <c r="H89" s="7"/>
      <c r="I89" s="129" t="str">
        <f t="shared" ca="1" si="10"/>
        <v/>
      </c>
      <c r="J89" s="129"/>
      <c r="K89" s="129"/>
      <c r="L89" s="129"/>
      <c r="M89" s="129"/>
      <c r="N89" s="129"/>
      <c r="O89" s="59" t="str">
        <f t="shared" ca="1" si="11"/>
        <v/>
      </c>
      <c r="P89" s="59"/>
      <c r="Q89" s="59"/>
      <c r="R89" s="59"/>
      <c r="S89" s="67"/>
      <c r="T89" s="6">
        <f t="shared" si="12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47">
        <f t="shared" si="9"/>
        <v>84</v>
      </c>
      <c r="H90" s="7"/>
      <c r="I90" s="129" t="str">
        <f t="shared" ca="1" si="10"/>
        <v/>
      </c>
      <c r="J90" s="129"/>
      <c r="K90" s="129"/>
      <c r="L90" s="129"/>
      <c r="M90" s="129"/>
      <c r="N90" s="129"/>
      <c r="O90" s="59" t="str">
        <f t="shared" ca="1" si="11"/>
        <v/>
      </c>
      <c r="P90" s="59"/>
      <c r="Q90" s="59"/>
      <c r="R90" s="59"/>
      <c r="S90" s="67"/>
      <c r="T90" s="6">
        <f t="shared" si="12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47">
        <f t="shared" si="9"/>
        <v>85</v>
      </c>
      <c r="H91" s="7"/>
      <c r="I91" s="129" t="str">
        <f t="shared" ca="1" si="10"/>
        <v/>
      </c>
      <c r="J91" s="129"/>
      <c r="K91" s="129"/>
      <c r="L91" s="129"/>
      <c r="M91" s="129"/>
      <c r="N91" s="129"/>
      <c r="O91" s="59" t="str">
        <f t="shared" ca="1" si="11"/>
        <v/>
      </c>
      <c r="P91" s="59"/>
      <c r="Q91" s="59"/>
      <c r="R91" s="59"/>
      <c r="S91" s="67"/>
      <c r="T91" s="6">
        <f t="shared" si="12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47">
        <f t="shared" si="9"/>
        <v>86</v>
      </c>
      <c r="H92" s="7"/>
      <c r="I92" s="129" t="str">
        <f t="shared" ca="1" si="10"/>
        <v/>
      </c>
      <c r="J92" s="129"/>
      <c r="K92" s="129"/>
      <c r="L92" s="129"/>
      <c r="M92" s="129"/>
      <c r="N92" s="129"/>
      <c r="O92" s="59" t="str">
        <f t="shared" ca="1" si="11"/>
        <v/>
      </c>
      <c r="P92" s="59"/>
      <c r="Q92" s="59"/>
      <c r="R92" s="59"/>
      <c r="S92" s="67"/>
      <c r="T92" s="6">
        <f t="shared" si="12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47">
        <f t="shared" si="9"/>
        <v>87</v>
      </c>
      <c r="H93" s="7"/>
      <c r="I93" s="129" t="str">
        <f t="shared" ca="1" si="10"/>
        <v/>
      </c>
      <c r="J93" s="129"/>
      <c r="K93" s="129"/>
      <c r="L93" s="129"/>
      <c r="M93" s="129"/>
      <c r="N93" s="129"/>
      <c r="O93" s="59" t="str">
        <f t="shared" ca="1" si="11"/>
        <v/>
      </c>
      <c r="P93" s="59"/>
      <c r="Q93" s="59"/>
      <c r="R93" s="59"/>
      <c r="S93" s="67"/>
      <c r="T93" s="6">
        <f t="shared" si="12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47">
        <f t="shared" si="9"/>
        <v>88</v>
      </c>
      <c r="H94" s="7"/>
      <c r="I94" s="129" t="str">
        <f t="shared" ca="1" si="10"/>
        <v/>
      </c>
      <c r="J94" s="129"/>
      <c r="K94" s="129"/>
      <c r="L94" s="129"/>
      <c r="M94" s="129"/>
      <c r="N94" s="129"/>
      <c r="O94" s="59" t="str">
        <f t="shared" ca="1" si="11"/>
        <v/>
      </c>
      <c r="P94" s="59"/>
      <c r="Q94" s="59"/>
      <c r="R94" s="59"/>
      <c r="S94" s="67"/>
      <c r="T94" s="6">
        <f t="shared" si="12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47">
        <f t="shared" si="9"/>
        <v>89</v>
      </c>
      <c r="H95" s="7"/>
      <c r="I95" s="129" t="str">
        <f t="shared" ca="1" si="10"/>
        <v/>
      </c>
      <c r="J95" s="129"/>
      <c r="K95" s="129"/>
      <c r="L95" s="129"/>
      <c r="M95" s="129"/>
      <c r="N95" s="129"/>
      <c r="O95" s="59" t="str">
        <f t="shared" ca="1" si="11"/>
        <v/>
      </c>
      <c r="P95" s="59"/>
      <c r="Q95" s="59"/>
      <c r="R95" s="59"/>
      <c r="S95" s="67"/>
      <c r="T95" s="6">
        <f t="shared" si="12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47">
        <f t="shared" si="9"/>
        <v>90</v>
      </c>
      <c r="H96" s="7"/>
      <c r="I96" s="129" t="str">
        <f t="shared" ca="1" si="10"/>
        <v/>
      </c>
      <c r="J96" s="129"/>
      <c r="K96" s="129"/>
      <c r="L96" s="129"/>
      <c r="M96" s="129"/>
      <c r="N96" s="129"/>
      <c r="O96" s="59" t="str">
        <f t="shared" ca="1" si="11"/>
        <v/>
      </c>
      <c r="P96" s="59"/>
      <c r="Q96" s="59"/>
      <c r="R96" s="59"/>
      <c r="S96" s="67"/>
      <c r="T96" s="6">
        <f t="shared" si="12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47">
        <f t="shared" si="9"/>
        <v>91</v>
      </c>
      <c r="H97" s="7"/>
      <c r="I97" s="129" t="str">
        <f t="shared" ca="1" si="10"/>
        <v/>
      </c>
      <c r="J97" s="129"/>
      <c r="K97" s="129"/>
      <c r="L97" s="129"/>
      <c r="M97" s="129"/>
      <c r="N97" s="129"/>
      <c r="O97" s="59" t="str">
        <f t="shared" ca="1" si="11"/>
        <v/>
      </c>
      <c r="P97" s="59"/>
      <c r="Q97" s="59"/>
      <c r="R97" s="59"/>
      <c r="S97" s="67"/>
      <c r="T97" s="6">
        <f t="shared" si="12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47">
        <f t="shared" si="9"/>
        <v>92</v>
      </c>
      <c r="H98" s="7"/>
      <c r="I98" s="129" t="str">
        <f t="shared" ca="1" si="10"/>
        <v/>
      </c>
      <c r="J98" s="129"/>
      <c r="K98" s="129"/>
      <c r="L98" s="129"/>
      <c r="M98" s="129"/>
      <c r="N98" s="129"/>
      <c r="O98" s="59" t="str">
        <f t="shared" ca="1" si="11"/>
        <v/>
      </c>
      <c r="P98" s="59"/>
      <c r="Q98" s="59"/>
      <c r="R98" s="59"/>
      <c r="S98" s="67"/>
      <c r="T98" s="6">
        <f t="shared" si="12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47">
        <f t="shared" si="9"/>
        <v>93</v>
      </c>
      <c r="H99" s="7"/>
      <c r="I99" s="129" t="str">
        <f t="shared" ca="1" si="10"/>
        <v/>
      </c>
      <c r="J99" s="129"/>
      <c r="K99" s="129"/>
      <c r="L99" s="129"/>
      <c r="M99" s="129"/>
      <c r="N99" s="129"/>
      <c r="O99" s="59" t="str">
        <f t="shared" ca="1" si="11"/>
        <v/>
      </c>
      <c r="P99" s="59"/>
      <c r="Q99" s="59"/>
      <c r="R99" s="59"/>
      <c r="S99" s="67"/>
      <c r="T99" s="6">
        <f t="shared" si="12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47">
        <f t="shared" si="9"/>
        <v>94</v>
      </c>
      <c r="H100" s="7"/>
      <c r="I100" s="129" t="str">
        <f t="shared" ca="1" si="10"/>
        <v/>
      </c>
      <c r="J100" s="129"/>
      <c r="K100" s="129"/>
      <c r="L100" s="129"/>
      <c r="M100" s="129"/>
      <c r="N100" s="129"/>
      <c r="O100" s="59" t="str">
        <f t="shared" ca="1" si="11"/>
        <v/>
      </c>
      <c r="P100" s="59"/>
      <c r="Q100" s="59"/>
      <c r="R100" s="59"/>
      <c r="S100" s="67"/>
      <c r="T100" s="6">
        <f t="shared" si="12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47">
        <f t="shared" si="9"/>
        <v>95</v>
      </c>
      <c r="H101" s="7"/>
      <c r="I101" s="129" t="str">
        <f t="shared" ca="1" si="10"/>
        <v/>
      </c>
      <c r="J101" s="129"/>
      <c r="K101" s="129"/>
      <c r="L101" s="129"/>
      <c r="M101" s="129"/>
      <c r="N101" s="129"/>
      <c r="O101" s="59" t="str">
        <f t="shared" ca="1" si="11"/>
        <v/>
      </c>
      <c r="P101" s="59"/>
      <c r="Q101" s="59"/>
      <c r="R101" s="59"/>
      <c r="S101" s="67"/>
      <c r="T101" s="6">
        <f t="shared" si="12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47">
        <f t="shared" si="9"/>
        <v>96</v>
      </c>
      <c r="H102" s="7"/>
      <c r="I102" s="129" t="str">
        <f t="shared" ca="1" si="10"/>
        <v/>
      </c>
      <c r="J102" s="129"/>
      <c r="K102" s="129"/>
      <c r="L102" s="129"/>
      <c r="M102" s="129"/>
      <c r="N102" s="129"/>
      <c r="O102" s="59" t="str">
        <f t="shared" ca="1" si="11"/>
        <v/>
      </c>
      <c r="P102" s="59"/>
      <c r="Q102" s="59"/>
      <c r="R102" s="59"/>
      <c r="S102" s="67"/>
      <c r="T102" s="6">
        <f t="shared" si="12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47">
        <f t="shared" si="9"/>
        <v>97</v>
      </c>
      <c r="H103" s="7"/>
      <c r="I103" s="129" t="str">
        <f ca="1">IFERROR(VLOOKUP(H103,INDIRECT($AA$1),2,0),"")</f>
        <v/>
      </c>
      <c r="J103" s="129"/>
      <c r="K103" s="129"/>
      <c r="L103" s="129"/>
      <c r="M103" s="129"/>
      <c r="N103" s="129"/>
      <c r="O103" s="59" t="str">
        <f t="shared" ca="1" si="11"/>
        <v/>
      </c>
      <c r="P103" s="59"/>
      <c r="Q103" s="59"/>
      <c r="R103" s="59"/>
      <c r="S103" s="67"/>
      <c r="T103" s="6">
        <f t="shared" si="12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47">
        <f t="shared" si="9"/>
        <v>98</v>
      </c>
      <c r="H104" s="7"/>
      <c r="I104" s="129" t="str">
        <f ca="1">IFERROR(VLOOKUP(H104,INDIRECT($AA$1),2,0),"")</f>
        <v/>
      </c>
      <c r="J104" s="129"/>
      <c r="K104" s="129"/>
      <c r="L104" s="129"/>
      <c r="M104" s="129"/>
      <c r="N104" s="129"/>
      <c r="O104" s="59" t="str">
        <f t="shared" ca="1" si="11"/>
        <v/>
      </c>
      <c r="P104" s="59"/>
      <c r="Q104" s="59"/>
      <c r="R104" s="59"/>
      <c r="S104" s="67"/>
      <c r="T104" s="6">
        <f t="shared" si="12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47">
        <f t="shared" si="9"/>
        <v>99</v>
      </c>
      <c r="H105" s="7"/>
      <c r="I105" s="129" t="str">
        <f ca="1">IFERROR(VLOOKUP(H105,INDIRECT($AA$1),2,0),"")</f>
        <v/>
      </c>
      <c r="J105" s="129"/>
      <c r="K105" s="129"/>
      <c r="L105" s="129"/>
      <c r="M105" s="129"/>
      <c r="N105" s="129"/>
      <c r="O105" s="59" t="str">
        <f t="shared" ca="1" si="11"/>
        <v/>
      </c>
      <c r="P105" s="59"/>
      <c r="Q105" s="59"/>
      <c r="R105" s="59"/>
      <c r="S105" s="67"/>
      <c r="T105" s="6">
        <f t="shared" si="12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47">
        <f t="shared" si="9"/>
        <v>100</v>
      </c>
      <c r="H106" s="7"/>
      <c r="I106" s="129" t="str">
        <f ca="1">IFERROR(VLOOKUP(H106,INDIRECT($AA$1),2,0),"")</f>
        <v/>
      </c>
      <c r="J106" s="129"/>
      <c r="K106" s="129"/>
      <c r="L106" s="129"/>
      <c r="M106" s="129"/>
      <c r="N106" s="129"/>
      <c r="O106" s="59" t="str">
        <f t="shared" ca="1" si="11"/>
        <v/>
      </c>
      <c r="P106" s="59"/>
      <c r="Q106" s="59"/>
      <c r="R106" s="59"/>
      <c r="S106" s="67"/>
      <c r="T106" s="6">
        <f t="shared" si="12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Minor Boys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A108" s="53"/>
      <c r="B108" s="53"/>
      <c r="C108" s="53"/>
      <c r="D108" s="53"/>
      <c r="E108" s="53"/>
      <c r="F108" s="53"/>
      <c r="G108" s="50" t="s">
        <v>0</v>
      </c>
      <c r="H108" s="50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</row>
    <row r="109" spans="1:39" x14ac:dyDescent="0.25">
      <c r="G109" s="47">
        <v>1</v>
      </c>
      <c r="H109" s="48">
        <f t="shared" ref="H109:O111" si="13">IF(H7=0,"",H7)</f>
        <v>41</v>
      </c>
      <c r="I109" s="129" t="str">
        <f t="shared" ca="1" si="13"/>
        <v>Alex Boyer</v>
      </c>
      <c r="J109" s="129" t="str">
        <f t="shared" si="13"/>
        <v/>
      </c>
      <c r="K109" s="129" t="str">
        <f t="shared" si="13"/>
        <v/>
      </c>
      <c r="L109" s="129" t="str">
        <f t="shared" si="13"/>
        <v/>
      </c>
      <c r="M109" s="129" t="str">
        <f t="shared" si="13"/>
        <v/>
      </c>
      <c r="N109" s="129" t="str">
        <f t="shared" si="13"/>
        <v/>
      </c>
      <c r="O109" s="59" t="str">
        <f t="shared" ca="1" si="13"/>
        <v>Durham</v>
      </c>
      <c r="P109" s="59"/>
      <c r="Q109" s="59"/>
      <c r="R109" s="59"/>
      <c r="S109" s="70">
        <f>IF(S7=0,"",S7)</f>
        <v>10.199999999999999</v>
      </c>
      <c r="T109" s="6">
        <f>IF(H109="",0,1)</f>
        <v>1</v>
      </c>
    </row>
    <row r="110" spans="1:39" x14ac:dyDescent="0.25">
      <c r="G110" s="47">
        <v>2</v>
      </c>
      <c r="H110" s="48">
        <f t="shared" si="13"/>
        <v>2</v>
      </c>
      <c r="I110" s="129" t="str">
        <f t="shared" ca="1" si="13"/>
        <v>Matthew Downs</v>
      </c>
      <c r="J110" s="129" t="str">
        <f t="shared" si="13"/>
        <v/>
      </c>
      <c r="K110" s="129" t="str">
        <f t="shared" si="13"/>
        <v/>
      </c>
      <c r="L110" s="129" t="str">
        <f t="shared" si="13"/>
        <v/>
      </c>
      <c r="M110" s="129" t="str">
        <f t="shared" si="13"/>
        <v/>
      </c>
      <c r="N110" s="129" t="str">
        <f t="shared" si="13"/>
        <v/>
      </c>
      <c r="O110" s="59" t="str">
        <f t="shared" ca="1" si="13"/>
        <v>Cleveland</v>
      </c>
      <c r="P110" s="59"/>
      <c r="Q110" s="59"/>
      <c r="R110" s="59"/>
      <c r="S110" s="70">
        <f>IF(S8=0,"",S8)</f>
        <v>10.23</v>
      </c>
      <c r="T110" s="6">
        <f>IF(H110="",0,1)</f>
        <v>1</v>
      </c>
    </row>
    <row r="111" spans="1:39" x14ac:dyDescent="0.25">
      <c r="G111" s="47">
        <v>3</v>
      </c>
      <c r="H111" s="48">
        <f t="shared" si="13"/>
        <v>82</v>
      </c>
      <c r="I111" s="129" t="str">
        <f t="shared" ca="1" si="13"/>
        <v>Harvey Vincent</v>
      </c>
      <c r="J111" s="129" t="str">
        <f t="shared" si="13"/>
        <v/>
      </c>
      <c r="K111" s="129" t="str">
        <f t="shared" si="13"/>
        <v/>
      </c>
      <c r="L111" s="129" t="str">
        <f t="shared" si="13"/>
        <v/>
      </c>
      <c r="M111" s="129" t="str">
        <f t="shared" si="13"/>
        <v/>
      </c>
      <c r="N111" s="129" t="str">
        <f t="shared" si="13"/>
        <v/>
      </c>
      <c r="O111" s="59" t="str">
        <f t="shared" ca="1" si="13"/>
        <v>North Yorkshire</v>
      </c>
      <c r="P111" s="59"/>
      <c r="Q111" s="59"/>
      <c r="R111" s="59"/>
      <c r="S111" s="70">
        <f>IF(S9=0,"",S9)</f>
        <v>10.29</v>
      </c>
      <c r="T111" s="6">
        <f>IF(H111="",0,1)</f>
        <v>1</v>
      </c>
    </row>
    <row r="112" spans="1:39" x14ac:dyDescent="0.25">
      <c r="T112" s="6" t="s">
        <v>10</v>
      </c>
    </row>
    <row r="113" spans="7:39" customFormat="1" x14ac:dyDescent="0.25">
      <c r="G113" s="131" t="str">
        <f ca="1">CONCATENATE($G$5," ","Team Results")</f>
        <v>Minor Boys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46"/>
      <c r="V113" s="46"/>
      <c r="W113" s="23"/>
      <c r="X113" s="24"/>
      <c r="Y113" s="25" t="str">
        <f ca="1">G113</f>
        <v>Minor Boys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</row>
    <row r="114" spans="7:39" customFormat="1" x14ac:dyDescent="0.25">
      <c r="G114" s="4"/>
      <c r="H114" s="4" t="s">
        <v>13</v>
      </c>
      <c r="I114" s="4"/>
      <c r="J114" s="4"/>
      <c r="K114" s="5"/>
      <c r="L114" s="5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47" t="s">
        <v>20</v>
      </c>
      <c r="T114" s="6" t="s">
        <v>12</v>
      </c>
      <c r="U114" s="46"/>
      <c r="V114" s="46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</row>
    <row r="115" spans="7:39" customFormat="1" ht="16.5" x14ac:dyDescent="0.35">
      <c r="G115" s="47">
        <v>1</v>
      </c>
      <c r="H115" s="4" t="str">
        <f ca="1">IFERROR(VLOOKUP(G115,$X$115:$AF$119,2,0),"")</f>
        <v>Cumbria</v>
      </c>
      <c r="I115" s="4"/>
      <c r="J115" s="4"/>
      <c r="K115" s="4"/>
      <c r="L115" s="5"/>
      <c r="M115" s="47">
        <f ca="1">IFERROR(VLOOKUP(G115,$X$115:$AF$119,3,0),"")</f>
        <v>4</v>
      </c>
      <c r="N115" s="50">
        <f ca="1">IFERROR(VLOOKUP(G115,$X$115:$AF$119,4,0),"")</f>
        <v>6</v>
      </c>
      <c r="O115" s="50">
        <f ca="1">IFERROR(VLOOKUP(G115,$X$115:$AF$119,5,0),"")</f>
        <v>8</v>
      </c>
      <c r="P115" s="50">
        <f ca="1">IFERROR(VLOOKUP(G115,$X$115:$AF$119,6,0),"")</f>
        <v>9</v>
      </c>
      <c r="Q115" s="50">
        <f ca="1">IFERROR(VLOOKUP(G115,$X$115:$AF$119,7,0),"")</f>
        <v>12</v>
      </c>
      <c r="R115" s="50">
        <f ca="1">IFERROR(VLOOKUP(G115,$X$115:$AF$119,8,0),"")</f>
        <v>15</v>
      </c>
      <c r="S115" s="47">
        <f ca="1">SUM(M115:R115)</f>
        <v>54</v>
      </c>
      <c r="T115" s="6">
        <f ca="1">IF(H115="",0,1)</f>
        <v>1</v>
      </c>
      <c r="U115" s="46"/>
      <c r="V115" s="46"/>
      <c r="W115" s="29">
        <v>7</v>
      </c>
      <c r="X115" s="15">
        <f ca="1">IF(OR(AJ115="",AJ115=0),0,RANK(AJ115,AJ115:AJ120,1))</f>
        <v>2</v>
      </c>
      <c r="Y115" s="18" t="str">
        <f>Home!F4</f>
        <v>Cleveland</v>
      </c>
      <c r="Z115" s="18">
        <f ca="1">IFERROR(VLOOKUP(Z114,$A$7:$G$106,W115,0),0)</f>
        <v>2</v>
      </c>
      <c r="AA115" s="18">
        <f ca="1">IFERROR(VLOOKUP(AA114,A$7:G$106,W115,0),0)</f>
        <v>7</v>
      </c>
      <c r="AB115" s="18">
        <f ca="1">IFERROR(VLOOKUP(AB114,A$7:G$106,W115,0),0)</f>
        <v>10</v>
      </c>
      <c r="AC115" s="18">
        <f ca="1">IF(W114=3,0,IFERROR(VLOOKUP(AC114,A$7:G$106,W115,0),0))</f>
        <v>11</v>
      </c>
      <c r="AD115" s="18">
        <f ca="1">IF(W114=4,0,IFERROR(VLOOKUP(AD114,A$7:G$106,W115,0),0))</f>
        <v>14</v>
      </c>
      <c r="AE115" s="18">
        <f ca="1">IF(OR(W114=4,W114=5),0,IFERROR(VLOOKUP(AE114,A$7:G$106,W115,0),0))</f>
        <v>33</v>
      </c>
      <c r="AF115" s="19">
        <f t="shared" ref="AF115:AF120" ca="1" si="14">IF(AE115=0,0,SUM(Z115:AE115))</f>
        <v>77</v>
      </c>
      <c r="AG115" s="16">
        <f ca="1">IF(OR(AF115=0,AF115=""),0,RANK(AF115,AF115:AF120,1))</f>
        <v>3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5">IF(AND(AG115=0,AI115=0),"",AG115+(AI115/10)+AL115/10)</f>
        <v>3.3</v>
      </c>
      <c r="AK115" s="20">
        <f t="shared" ref="AK115:AK120" ca="1" si="16">X115</f>
        <v>2</v>
      </c>
      <c r="AL115" s="30">
        <f ca="1">IF(OR(AF115=0,AF115=""),0,RANK(Z115,Z115:Z120,1))</f>
        <v>3</v>
      </c>
    </row>
    <row r="116" spans="7:39" customFormat="1" ht="16.5" x14ac:dyDescent="0.35">
      <c r="G116" s="47">
        <v>2</v>
      </c>
      <c r="H116" s="4" t="str">
        <f ca="1">IFERROR(VLOOKUP(G116,$X$115:$AF$119,2,0),"")</f>
        <v>Cleveland</v>
      </c>
      <c r="I116" s="4"/>
      <c r="J116" s="4"/>
      <c r="K116" s="4"/>
      <c r="L116" s="5"/>
      <c r="M116" s="86">
        <f ca="1">IFERROR(VLOOKUP(G116,$X$115:$AF$119,3,0),"")</f>
        <v>2</v>
      </c>
      <c r="N116" s="86">
        <f ca="1">IFERROR(VLOOKUP(G116,$X$115:$AF$119,4,0),"")</f>
        <v>7</v>
      </c>
      <c r="O116" s="86">
        <f ca="1">IFERROR(VLOOKUP(G116,$X$115:$AF$119,5,0),"")</f>
        <v>10</v>
      </c>
      <c r="P116" s="86">
        <f ca="1">IFERROR(VLOOKUP(G116,$X$115:$AF$119,6,0),"")</f>
        <v>11</v>
      </c>
      <c r="Q116" s="86">
        <f ca="1">IFERROR(VLOOKUP(G116,$X$115:$AF$119,7,0),"")</f>
        <v>14</v>
      </c>
      <c r="R116" s="86">
        <f ca="1">IFERROR(VLOOKUP(G116,$X$115:$AF$119,8,0),"")</f>
        <v>33</v>
      </c>
      <c r="S116" s="50">
        <f ca="1">SUM(M116:R116)</f>
        <v>77</v>
      </c>
      <c r="T116" s="6">
        <f ca="1">IF(H116="",0,1)</f>
        <v>1</v>
      </c>
      <c r="U116" s="46"/>
      <c r="V116" s="46"/>
      <c r="W116" s="29">
        <v>6</v>
      </c>
      <c r="X116" s="15">
        <f ca="1">IF(OR(AJ116="",AJ116=0),0,RANK(AJ116,AJ115:AJ120,1))</f>
        <v>1</v>
      </c>
      <c r="Y116" s="18" t="str">
        <f>Home!F5</f>
        <v>Cumbria</v>
      </c>
      <c r="Z116" s="18">
        <f ca="1">IFERROR(VLOOKUP(Z114,$B$7:$G$106,W116,0),0)</f>
        <v>4</v>
      </c>
      <c r="AA116" s="18">
        <f ca="1">IFERROR(VLOOKUP(AA114,B$7:G$106,W116,0),0)</f>
        <v>6</v>
      </c>
      <c r="AB116" s="18">
        <f ca="1">IFERROR(VLOOKUP(AB114,B$7:G$106,W116,0),0)</f>
        <v>8</v>
      </c>
      <c r="AC116" s="18">
        <f ca="1">IF(W114=3,0,IFERROR(VLOOKUP(AC114,B$7:G$106,W116,0),0))</f>
        <v>9</v>
      </c>
      <c r="AD116" s="18">
        <f ca="1">IF(W114=4,0,IFERROR(VLOOKUP(AD114,B$7:G$106,W116,0),0))</f>
        <v>12</v>
      </c>
      <c r="AE116" s="18">
        <f ca="1">IF(OR(W114=4,W114=5),0,IFERROR(VLOOKUP(AE114,B$7:G$106,W116,0),0))</f>
        <v>15</v>
      </c>
      <c r="AF116" s="19">
        <f t="shared" ca="1" si="14"/>
        <v>54</v>
      </c>
      <c r="AG116" s="16">
        <f ca="1">IF(OR(AF116=0,AF116=""),0,RANK(AF116,AF115:AF120,1))</f>
        <v>2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5"/>
        <v>2.5</v>
      </c>
      <c r="AK116" s="20">
        <f t="shared" ca="1" si="16"/>
        <v>1</v>
      </c>
      <c r="AL116" s="30">
        <f ca="1">IF(OR(AF116=0,AF116=""),0,RANK(Z116,Z115:Z120,1))</f>
        <v>5</v>
      </c>
    </row>
    <row r="117" spans="7:39" customFormat="1" ht="16.5" x14ac:dyDescent="0.35">
      <c r="G117" s="47">
        <v>3</v>
      </c>
      <c r="H117" s="4" t="str">
        <f ca="1">IFERROR(VLOOKUP(G117,$X$115:$AF$119,2,0),"")</f>
        <v>North Yorkshire</v>
      </c>
      <c r="I117" s="4"/>
      <c r="J117" s="4"/>
      <c r="K117" s="4"/>
      <c r="L117" s="5"/>
      <c r="M117" s="86">
        <f ca="1">IFERROR(VLOOKUP(G117,$X$115:$AF$119,3,0),"")</f>
        <v>3</v>
      </c>
      <c r="N117" s="86">
        <f ca="1">IFERROR(VLOOKUP(G117,$X$115:$AF$119,4,0),"")</f>
        <v>5</v>
      </c>
      <c r="O117" s="86">
        <f ca="1">IFERROR(VLOOKUP(G117,$X$115:$AF$119,5,0),"")</f>
        <v>13</v>
      </c>
      <c r="P117" s="86">
        <f ca="1">IFERROR(VLOOKUP(G117,$X$115:$AF$119,6,0),"")</f>
        <v>18</v>
      </c>
      <c r="Q117" s="86">
        <f ca="1">IFERROR(VLOOKUP(G117,$X$115:$AF$119,7,0),"")</f>
        <v>19</v>
      </c>
      <c r="R117" s="86">
        <f ca="1">IFERROR(VLOOKUP(G117,$X$115:$AF$119,8,0),"")</f>
        <v>22</v>
      </c>
      <c r="S117" s="50">
        <f ca="1">SUM(M117:R117)</f>
        <v>80</v>
      </c>
      <c r="T117" s="6">
        <f ca="1">IF(H117="",0,1)</f>
        <v>1</v>
      </c>
      <c r="U117" s="46"/>
      <c r="V117" s="46"/>
      <c r="W117" s="29">
        <v>5</v>
      </c>
      <c r="X117" s="15">
        <f ca="1">IF(OR(AJ117="",AJ117=0),0,RANK(AJ117,AJ115:AJ120,1))</f>
        <v>4</v>
      </c>
      <c r="Y117" s="18" t="str">
        <f>Home!F6</f>
        <v>Durham</v>
      </c>
      <c r="Z117" s="18">
        <f ca="1">IFERROR(VLOOKUP(Z114,$C$7:$G$106,W117,0),0)</f>
        <v>1</v>
      </c>
      <c r="AA117" s="18">
        <f ca="1">IFERROR(VLOOKUP(AA114,C$7:G$106,W117,0),0)</f>
        <v>25</v>
      </c>
      <c r="AB117" s="18">
        <f ca="1">IFERROR(VLOOKUP(AB114,C$7:G$106,W117,0),0)</f>
        <v>28</v>
      </c>
      <c r="AC117" s="18">
        <f ca="1">IF(W114=3,0,IFERROR(VLOOKUP(AC114,C$7:G$106,W117,0),0))</f>
        <v>34</v>
      </c>
      <c r="AD117" s="18">
        <f ca="1">IF(W114=4,0,IFERROR(VLOOKUP(AD114,C$7:G$106,W117,0),0))</f>
        <v>35</v>
      </c>
      <c r="AE117" s="18">
        <f ca="1">IF(OR(W114=4,W114=5),0,IFERROR(VLOOKUP(AE114,C$7:G$106,W117,0),0))</f>
        <v>39</v>
      </c>
      <c r="AF117" s="19">
        <f t="shared" ca="1" si="14"/>
        <v>162</v>
      </c>
      <c r="AG117" s="16">
        <f ca="1">IF(OR(AF117=0,AF117=""),0,RANK(AF117,AF115:AF120,1))</f>
        <v>5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5"/>
        <v>5.2</v>
      </c>
      <c r="AK117" s="20">
        <f t="shared" ca="1" si="16"/>
        <v>4</v>
      </c>
      <c r="AL117" s="30">
        <f ca="1">IF(OR(AF117=0,AF117=""),0,RANK(Z117,Z115:Z120,1))</f>
        <v>2</v>
      </c>
    </row>
    <row r="118" spans="7:39" customFormat="1" ht="16.5" x14ac:dyDescent="0.35">
      <c r="G118" s="47">
        <v>4</v>
      </c>
      <c r="H118" s="4" t="str">
        <f ca="1">IFERROR(VLOOKUP(G118,$X$115:$AF$119,2,0),"")</f>
        <v>Durham</v>
      </c>
      <c r="I118" s="4"/>
      <c r="J118" s="4"/>
      <c r="K118" s="4"/>
      <c r="L118" s="5"/>
      <c r="M118" s="86">
        <f ca="1">IFERROR(VLOOKUP(G118,$X$115:$AF$119,3,0),"")</f>
        <v>1</v>
      </c>
      <c r="N118" s="86">
        <f ca="1">IFERROR(VLOOKUP(G118,$X$115:$AF$119,4,0),"")</f>
        <v>25</v>
      </c>
      <c r="O118" s="86">
        <f ca="1">IFERROR(VLOOKUP(G118,$X$115:$AF$119,5,0),"")</f>
        <v>28</v>
      </c>
      <c r="P118" s="86">
        <f ca="1">IFERROR(VLOOKUP(G118,$X$115:$AF$119,6,0),"")</f>
        <v>34</v>
      </c>
      <c r="Q118" s="86">
        <f ca="1">IFERROR(VLOOKUP(G118,$X$115:$AF$119,7,0),"")</f>
        <v>35</v>
      </c>
      <c r="R118" s="86">
        <f ca="1">IFERROR(VLOOKUP(G118,$X$115:$AF$119,8,0),"")</f>
        <v>39</v>
      </c>
      <c r="S118" s="50">
        <f ca="1">SUM(M118:R118)</f>
        <v>162</v>
      </c>
      <c r="T118" s="6">
        <f ca="1">IF(H118="",0,1)</f>
        <v>1</v>
      </c>
      <c r="U118" s="46"/>
      <c r="V118" s="46"/>
      <c r="W118" s="29">
        <v>4</v>
      </c>
      <c r="X118" s="15">
        <f ca="1">IF(OR(AJ118="",AJ118=0),0,RANK(AJ118,AJ115:AJ120,1))</f>
        <v>5</v>
      </c>
      <c r="Y118" s="18" t="str">
        <f>Home!F7</f>
        <v>Northumberland</v>
      </c>
      <c r="Z118" s="18">
        <f ca="1">IFERROR(VLOOKUP(Z114,$D$7:$G$106,W118,0),0)</f>
        <v>17</v>
      </c>
      <c r="AA118" s="18">
        <f ca="1">IFERROR(VLOOKUP(AA114,D$7:G$106,W118,0),0)</f>
        <v>23</v>
      </c>
      <c r="AB118" s="18">
        <f ca="1">IFERROR(VLOOKUP(AB114,D$7:G$106,W118,0),0)</f>
        <v>29</v>
      </c>
      <c r="AC118" s="18">
        <f ca="1">IF(W114=3,0,IFERROR(VLOOKUP(AC114,D$7:G$106,W118,0),0))</f>
        <v>30</v>
      </c>
      <c r="AD118" s="18">
        <f ca="1">IF(W114=4,0,IFERROR(VLOOKUP(AD114,D$7:G$106,W118,0),0))</f>
        <v>36</v>
      </c>
      <c r="AE118" s="18">
        <f ca="1">IF(OR(W114=4,W114=5),0,IFERROR(VLOOKUP(AE114,D$7:G$106,W118,0),0))</f>
        <v>41</v>
      </c>
      <c r="AF118" s="19">
        <f t="shared" ca="1" si="14"/>
        <v>176</v>
      </c>
      <c r="AG118" s="16">
        <f ca="1">IF(OR(AF118=0,AF118=""),0,RANK(AF118,AF115:AF120,1))</f>
        <v>6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5"/>
        <v>6.6</v>
      </c>
      <c r="AK118" s="20">
        <f t="shared" ca="1" si="16"/>
        <v>5</v>
      </c>
      <c r="AL118" s="30">
        <f ca="1">IF(OR(AF118=0,AF118=""),0,RANK(Z118,Z115:Z120,1))</f>
        <v>6</v>
      </c>
    </row>
    <row r="119" spans="7:39" customFormat="1" ht="16.5" x14ac:dyDescent="0.35">
      <c r="G119" s="47">
        <v>5</v>
      </c>
      <c r="H119" s="4" t="str">
        <f ca="1">IFERROR(VLOOKUP(G119,$X$115:$AF$119,2,0),"")</f>
        <v>Northumberland</v>
      </c>
      <c r="I119" s="4"/>
      <c r="J119" s="4"/>
      <c r="K119" s="4"/>
      <c r="L119" s="5"/>
      <c r="M119" s="86">
        <f ca="1">IFERROR(VLOOKUP(G119,$X$115:$AF$119,3,0),"")</f>
        <v>17</v>
      </c>
      <c r="N119" s="86">
        <f ca="1">IFERROR(VLOOKUP(G119,$X$115:$AF$119,4,0),"")</f>
        <v>23</v>
      </c>
      <c r="O119" s="86">
        <f ca="1">IFERROR(VLOOKUP(G119,$X$115:$AF$119,5,0),"")</f>
        <v>29</v>
      </c>
      <c r="P119" s="86">
        <f ca="1">IFERROR(VLOOKUP(G119,$X$115:$AF$119,6,0),"")</f>
        <v>30</v>
      </c>
      <c r="Q119" s="86">
        <f ca="1">IFERROR(VLOOKUP(G119,$X$115:$AF$119,7,0),"")</f>
        <v>36</v>
      </c>
      <c r="R119" s="86">
        <f ca="1">IFERROR(VLOOKUP(G119,$X$115:$AF$119,8,0),"")</f>
        <v>41</v>
      </c>
      <c r="S119" s="50">
        <f ca="1">SUM(M119:R119)</f>
        <v>176</v>
      </c>
      <c r="T119" s="6">
        <f ca="1">IF(H119="",0,1)</f>
        <v>1</v>
      </c>
      <c r="U119" s="46"/>
      <c r="V119" s="46"/>
      <c r="W119" s="29">
        <v>3</v>
      </c>
      <c r="X119" s="15">
        <f ca="1">IF(OR(AJ119="",AJ119=0),0,RANK(AJ119,AJ115:AJ120,1))</f>
        <v>3</v>
      </c>
      <c r="Y119" s="18" t="str">
        <f>Home!F8</f>
        <v>North Yorkshire</v>
      </c>
      <c r="Z119" s="18">
        <f ca="1">IFERROR(VLOOKUP(Z114,$E$7:$G$106,W119,0),0)</f>
        <v>3</v>
      </c>
      <c r="AA119" s="18">
        <f ca="1">IFERROR(VLOOKUP(AA114,E$7:G$106,W119,0),0)</f>
        <v>5</v>
      </c>
      <c r="AB119" s="18">
        <f ca="1">IFERROR(VLOOKUP(AB114,E$7:G$106,W119,0),0)</f>
        <v>13</v>
      </c>
      <c r="AC119" s="18">
        <f ca="1">IF(W114=3,0,IFERROR(VLOOKUP(AC114,E$7:G$106,W119,0),0))</f>
        <v>18</v>
      </c>
      <c r="AD119" s="18">
        <f ca="1">IF(W114=4,0,IFERROR(VLOOKUP(AD114,E$7:G$106,W119,0),0))</f>
        <v>19</v>
      </c>
      <c r="AE119" s="18">
        <f ca="1">IF(OR(W114=4,W114=5),0,IFERROR(VLOOKUP(AE114,E$7:G$106,W119,0),0))</f>
        <v>22</v>
      </c>
      <c r="AF119" s="19">
        <f t="shared" ca="1" si="14"/>
        <v>80</v>
      </c>
      <c r="AG119" s="16">
        <f ca="1">IF(OR(AF119=0,AF119=""),0,RANK(AF119,AF115:AF120,1))</f>
        <v>4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5"/>
        <v>4.4000000000000004</v>
      </c>
      <c r="AK119" s="20">
        <f t="shared" ca="1" si="16"/>
        <v>3</v>
      </c>
      <c r="AL119" s="30">
        <f ca="1">IF(OR(AF119=0,AF119=""),0,RANK(Z119,Z115:Z120,1))</f>
        <v>4</v>
      </c>
    </row>
    <row r="120" spans="7:39" customFormat="1" ht="16.5" x14ac:dyDescent="0.35">
      <c r="G120" s="47"/>
      <c r="H120" s="4"/>
      <c r="I120" s="4"/>
      <c r="J120" s="4"/>
      <c r="K120" s="4"/>
      <c r="L120" s="5"/>
      <c r="M120" s="50"/>
      <c r="N120" s="50"/>
      <c r="O120" s="50"/>
      <c r="P120" s="50"/>
      <c r="Q120" s="50"/>
      <c r="R120" s="50"/>
      <c r="S120" s="50"/>
      <c r="T120" s="6"/>
      <c r="U120" s="46"/>
      <c r="V120" s="46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14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5"/>
        <v/>
      </c>
      <c r="AK120" s="37">
        <f t="shared" ca="1" si="16"/>
        <v>0</v>
      </c>
      <c r="AL120" s="39">
        <f ca="1">IF(OR(AF120=0,AF120=""),0,RANK(Z120,Z115:Z120,1))</f>
        <v>0</v>
      </c>
    </row>
    <row r="121" spans="7:39" customFormat="1" x14ac:dyDescent="0.25">
      <c r="G121" s="50"/>
      <c r="H121" s="4"/>
      <c r="I121" s="4"/>
      <c r="J121" s="4"/>
      <c r="K121" s="4"/>
      <c r="L121" s="5"/>
      <c r="M121" s="50"/>
      <c r="N121" s="50"/>
      <c r="O121" s="50"/>
      <c r="P121" s="50"/>
      <c r="Q121" s="50"/>
      <c r="R121" s="50"/>
      <c r="S121" s="50"/>
      <c r="T121" s="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7:39" customFormat="1" x14ac:dyDescent="0.25">
      <c r="G122" s="50"/>
      <c r="H122" s="4"/>
      <c r="I122" s="4"/>
      <c r="J122" s="4"/>
      <c r="K122" s="4"/>
      <c r="L122" s="5"/>
      <c r="M122" s="50"/>
      <c r="N122" s="50"/>
      <c r="O122" s="50"/>
      <c r="P122" s="50"/>
      <c r="Q122" s="50"/>
      <c r="R122" s="50"/>
      <c r="S122" s="50"/>
      <c r="T122" s="6"/>
      <c r="U122" s="46"/>
      <c r="V122" s="46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7:39" customFormat="1" x14ac:dyDescent="0.25">
      <c r="G123" s="50"/>
      <c r="H123" s="4"/>
      <c r="I123" s="4"/>
      <c r="J123" s="4"/>
      <c r="K123" s="4"/>
      <c r="L123" s="5"/>
      <c r="M123" s="50"/>
      <c r="N123" s="50"/>
      <c r="O123" s="50"/>
      <c r="P123" s="50"/>
      <c r="Q123" s="50"/>
      <c r="R123" s="50"/>
      <c r="S123" s="50"/>
      <c r="T123" s="6"/>
      <c r="U123" s="46"/>
      <c r="V123" s="46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  <row r="124" spans="7:39" customFormat="1" x14ac:dyDescent="0.25">
      <c r="G124" s="50"/>
      <c r="H124" s="4"/>
      <c r="I124" s="4"/>
      <c r="J124" s="4"/>
      <c r="K124" s="4"/>
      <c r="L124" s="5"/>
      <c r="M124" s="50"/>
      <c r="N124" s="50"/>
      <c r="O124" s="50"/>
      <c r="P124" s="50"/>
      <c r="Q124" s="50"/>
      <c r="R124" s="50"/>
      <c r="S124" s="50"/>
      <c r="T124" s="6"/>
      <c r="U124" s="46"/>
      <c r="V124" s="46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</row>
    <row r="125" spans="7:39" customFormat="1" x14ac:dyDescent="0.25">
      <c r="G125" s="54"/>
      <c r="H125" s="4"/>
      <c r="I125" s="5"/>
      <c r="J125" s="5"/>
      <c r="K125" s="5"/>
      <c r="L125" s="5"/>
      <c r="M125" s="54"/>
      <c r="N125" s="54"/>
      <c r="O125" s="54"/>
      <c r="P125" s="54"/>
      <c r="Q125" s="54"/>
      <c r="R125" s="54"/>
      <c r="S125" s="54"/>
      <c r="T125" s="6"/>
      <c r="U125" s="46"/>
      <c r="V125" s="46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</row>
    <row r="126" spans="7:39" customFormat="1" x14ac:dyDescent="0.25">
      <c r="G126" s="54"/>
      <c r="H126" s="4"/>
      <c r="I126" s="5"/>
      <c r="J126" s="5"/>
      <c r="K126" s="5"/>
      <c r="L126" s="5"/>
      <c r="M126" s="54"/>
      <c r="N126" s="54"/>
      <c r="O126" s="54"/>
      <c r="P126" s="54"/>
      <c r="Q126" s="54"/>
      <c r="R126" s="54"/>
      <c r="S126" s="54"/>
      <c r="T126" s="6"/>
      <c r="U126" s="46"/>
      <c r="V126" s="46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</row>
    <row r="127" spans="7:39" customFormat="1" x14ac:dyDescent="0.25">
      <c r="G127" s="54"/>
      <c r="H127" s="4"/>
      <c r="I127" s="5"/>
      <c r="J127" s="5"/>
      <c r="K127" s="5"/>
      <c r="L127" s="5"/>
      <c r="M127" s="54"/>
      <c r="N127" s="54"/>
      <c r="O127" s="54"/>
      <c r="P127" s="54"/>
      <c r="Q127" s="54"/>
      <c r="R127" s="54"/>
      <c r="S127" s="54"/>
      <c r="T127" s="6"/>
      <c r="U127" s="46"/>
      <c r="V127" s="46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</row>
    <row r="128" spans="7:39" customFormat="1" x14ac:dyDescent="0.25">
      <c r="G128" s="54"/>
      <c r="H128" s="4"/>
      <c r="I128" s="5"/>
      <c r="J128" s="5"/>
      <c r="K128" s="5"/>
      <c r="L128" s="5"/>
      <c r="M128" s="54"/>
      <c r="N128" s="54"/>
      <c r="O128" s="54"/>
      <c r="P128" s="54"/>
      <c r="Q128" s="54"/>
      <c r="R128" s="54"/>
      <c r="S128" s="54"/>
      <c r="T128" s="6"/>
      <c r="U128" s="46"/>
      <c r="V128" s="46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</row>
    <row r="129" spans="1:39" x14ac:dyDescent="0.25">
      <c r="G129" s="54"/>
      <c r="H129" s="4"/>
      <c r="M129" s="54"/>
      <c r="N129" s="54"/>
      <c r="O129" s="54"/>
      <c r="P129" s="54"/>
      <c r="Q129" s="54"/>
      <c r="R129" s="54"/>
      <c r="S129" s="54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</row>
    <row r="130" spans="1:39" x14ac:dyDescent="0.25"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</row>
    <row r="131" spans="1:39" x14ac:dyDescent="0.25">
      <c r="A131" s="57"/>
      <c r="B131" s="57"/>
      <c r="C131" s="57"/>
      <c r="D131" s="57"/>
      <c r="E131" s="57"/>
      <c r="F131" s="57"/>
      <c r="G131" s="54"/>
      <c r="H131" s="54"/>
      <c r="U131" s="57"/>
      <c r="V131" s="5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</row>
    <row r="132" spans="1:39" x14ac:dyDescent="0.25">
      <c r="A132" s="57"/>
      <c r="B132" s="57"/>
      <c r="C132" s="57"/>
      <c r="D132" s="57"/>
      <c r="E132" s="57"/>
      <c r="F132" s="57"/>
      <c r="G132" s="54"/>
      <c r="H132" s="54"/>
      <c r="U132" s="57"/>
      <c r="V132" s="5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</row>
    <row r="133" spans="1:39" x14ac:dyDescent="0.25">
      <c r="A133" s="57"/>
      <c r="B133" s="57"/>
      <c r="C133" s="57"/>
      <c r="D133" s="57"/>
      <c r="E133" s="57"/>
      <c r="F133" s="57"/>
      <c r="G133" s="54"/>
      <c r="H133" s="54"/>
      <c r="U133" s="57"/>
      <c r="V133" s="5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</row>
    <row r="134" spans="1:39" x14ac:dyDescent="0.25">
      <c r="A134" s="57"/>
      <c r="B134" s="57"/>
      <c r="C134" s="57"/>
      <c r="D134" s="57"/>
      <c r="E134" s="57"/>
      <c r="F134" s="57"/>
      <c r="G134" s="54"/>
      <c r="H134" s="54"/>
      <c r="U134" s="57"/>
      <c r="V134" s="5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</row>
    <row r="135" spans="1:39" x14ac:dyDescent="0.25">
      <c r="A135" s="57"/>
      <c r="B135" s="57"/>
      <c r="C135" s="57"/>
      <c r="D135" s="57"/>
      <c r="E135" s="57"/>
      <c r="F135" s="57"/>
      <c r="G135" s="54"/>
      <c r="H135" s="54"/>
      <c r="U135" s="57"/>
      <c r="V135" s="5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</row>
    <row r="136" spans="1:39" x14ac:dyDescent="0.25">
      <c r="A136" s="57"/>
      <c r="B136" s="57"/>
      <c r="C136" s="57"/>
      <c r="D136" s="57"/>
      <c r="E136" s="57"/>
      <c r="F136" s="57"/>
      <c r="G136" s="54"/>
      <c r="H136" s="54"/>
      <c r="U136" s="57"/>
      <c r="V136" s="5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</row>
    <row r="137" spans="1:39" x14ac:dyDescent="0.25">
      <c r="A137" s="57"/>
      <c r="B137" s="57"/>
      <c r="C137" s="57"/>
      <c r="D137" s="57"/>
      <c r="E137" s="57"/>
      <c r="F137" s="57"/>
      <c r="G137" s="54"/>
      <c r="H137" s="54"/>
      <c r="U137" s="57"/>
      <c r="V137" s="5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</row>
    <row r="138" spans="1:39" x14ac:dyDescent="0.25">
      <c r="A138" s="57"/>
      <c r="B138" s="57"/>
      <c r="C138" s="57"/>
      <c r="D138" s="57"/>
      <c r="E138" s="57"/>
      <c r="F138" s="57"/>
      <c r="G138" s="54"/>
      <c r="H138" s="54"/>
      <c r="U138" s="57"/>
      <c r="V138" s="5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</row>
    <row r="139" spans="1:39" x14ac:dyDescent="0.25">
      <c r="A139" s="57"/>
      <c r="B139" s="57"/>
      <c r="C139" s="57"/>
      <c r="D139" s="57"/>
      <c r="E139" s="57"/>
      <c r="F139" s="57"/>
      <c r="G139" s="54"/>
      <c r="H139" s="54"/>
      <c r="U139" s="57"/>
      <c r="V139" s="5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</row>
    <row r="140" spans="1:39" x14ac:dyDescent="0.25">
      <c r="A140" s="57"/>
      <c r="B140" s="57"/>
      <c r="C140" s="57"/>
      <c r="D140" s="57"/>
      <c r="E140" s="57"/>
      <c r="F140" s="57"/>
      <c r="G140" s="54"/>
      <c r="H140" s="54"/>
      <c r="U140" s="57"/>
      <c r="V140" s="5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</row>
    <row r="141" spans="1:39" x14ac:dyDescent="0.25"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</row>
    <row r="142" spans="1:39" x14ac:dyDescent="0.25"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</row>
    <row r="143" spans="1:39" x14ac:dyDescent="0.25"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</row>
    <row r="144" spans="1:39" x14ac:dyDescent="0.25"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</row>
    <row r="145" spans="24:38" customFormat="1" x14ac:dyDescent="0.25"/>
    <row r="146" spans="24:38" customFormat="1" x14ac:dyDescent="0.25"/>
    <row r="147" spans="24:38" customFormat="1" x14ac:dyDescent="0.25"/>
    <row r="148" spans="24:38" customFormat="1" x14ac:dyDescent="0.25"/>
    <row r="149" spans="24:38" customFormat="1" x14ac:dyDescent="0.25"/>
    <row r="150" spans="24:38" customFormat="1" x14ac:dyDescent="0.25"/>
    <row r="151" spans="24:38" customFormat="1" x14ac:dyDescent="0.25"/>
    <row r="152" spans="24:38" customFormat="1" x14ac:dyDescent="0.25"/>
    <row r="153" spans="24:38" customFormat="1" x14ac:dyDescent="0.25"/>
    <row r="154" spans="24:38" customFormat="1" x14ac:dyDescent="0.25"/>
    <row r="155" spans="24:38" customFormat="1" x14ac:dyDescent="0.25"/>
    <row r="156" spans="24:38" customFormat="1" x14ac:dyDescent="0.25"/>
    <row r="157" spans="24:38" customFormat="1" x14ac:dyDescent="0.25"/>
    <row r="158" spans="24:38" customFormat="1" x14ac:dyDescent="0.25"/>
    <row r="159" spans="24:38" customFormat="1" x14ac:dyDescent="0.25"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24:38" customFormat="1" x14ac:dyDescent="0.25"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spans="23:38" customFormat="1" x14ac:dyDescent="0.25"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23:38" customFormat="1" x14ac:dyDescent="0.25"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23:38" customFormat="1" x14ac:dyDescent="0.25"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23:38" customFormat="1" x14ac:dyDescent="0.25">
      <c r="W180" s="19"/>
      <c r="X180" s="19"/>
      <c r="Y180" s="47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19"/>
      <c r="AK180" s="19"/>
      <c r="AL180" s="19"/>
    </row>
    <row r="181" spans="23:38" customFormat="1" x14ac:dyDescent="0.25"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21"/>
    </row>
    <row r="182" spans="23:38" customFormat="1" x14ac:dyDescent="0.25"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23:38" customFormat="1" x14ac:dyDescent="0.25"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23:38" customFormat="1" x14ac:dyDescent="0.25"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23:38" customFormat="1" x14ac:dyDescent="0.25"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23:38" customFormat="1" x14ac:dyDescent="0.25"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23:38" customFormat="1" x14ac:dyDescent="0.25"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23:38" customFormat="1" x14ac:dyDescent="0.25"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23:38" customFormat="1" x14ac:dyDescent="0.25"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23:38" customFormat="1" x14ac:dyDescent="0.25"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23:38" customFormat="1" x14ac:dyDescent="0.25"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23:38" customFormat="1" x14ac:dyDescent="0.25"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181" xr:uid="{00000000-0009-0000-0000-000001000000}"/>
  <mergeCells count="112">
    <mergeCell ref="I108:N108"/>
    <mergeCell ref="G113:S113"/>
    <mergeCell ref="I109:N109"/>
    <mergeCell ref="I110:N110"/>
    <mergeCell ref="G107:S107"/>
    <mergeCell ref="I111:N111"/>
    <mergeCell ref="I99:N99"/>
    <mergeCell ref="I100:N100"/>
    <mergeCell ref="I101:N101"/>
    <mergeCell ref="I96:N96"/>
    <mergeCell ref="I97:N97"/>
    <mergeCell ref="I98:N98"/>
    <mergeCell ref="I105:N105"/>
    <mergeCell ref="I106:N106"/>
    <mergeCell ref="I102:N102"/>
    <mergeCell ref="I103:N103"/>
    <mergeCell ref="I104:N104"/>
    <mergeCell ref="I87:N87"/>
    <mergeCell ref="I88:N88"/>
    <mergeCell ref="I89:N89"/>
    <mergeCell ref="I84:N84"/>
    <mergeCell ref="I85:N85"/>
    <mergeCell ref="I86:N86"/>
    <mergeCell ref="I93:N93"/>
    <mergeCell ref="I94:N94"/>
    <mergeCell ref="I95:N95"/>
    <mergeCell ref="I90:N90"/>
    <mergeCell ref="I91:N91"/>
    <mergeCell ref="I92:N92"/>
    <mergeCell ref="I75:N75"/>
    <mergeCell ref="I76:N76"/>
    <mergeCell ref="I77:N77"/>
    <mergeCell ref="I72:N72"/>
    <mergeCell ref="I73:N73"/>
    <mergeCell ref="I74:N74"/>
    <mergeCell ref="I81:N81"/>
    <mergeCell ref="I82:N82"/>
    <mergeCell ref="I83:N83"/>
    <mergeCell ref="I78:N78"/>
    <mergeCell ref="I79:N79"/>
    <mergeCell ref="I80:N80"/>
    <mergeCell ref="I63:N63"/>
    <mergeCell ref="I64:N64"/>
    <mergeCell ref="I65:N65"/>
    <mergeCell ref="I60:N60"/>
    <mergeCell ref="I61:N61"/>
    <mergeCell ref="I62:N62"/>
    <mergeCell ref="I69:N69"/>
    <mergeCell ref="I70:N70"/>
    <mergeCell ref="I71:N71"/>
    <mergeCell ref="I66:N66"/>
    <mergeCell ref="I67:N67"/>
    <mergeCell ref="I68:N68"/>
    <mergeCell ref="I51:N51"/>
    <mergeCell ref="I52:N52"/>
    <mergeCell ref="I53:N53"/>
    <mergeCell ref="I48:N48"/>
    <mergeCell ref="I49:N49"/>
    <mergeCell ref="I50:N50"/>
    <mergeCell ref="I57:N57"/>
    <mergeCell ref="I58:N58"/>
    <mergeCell ref="I59:N59"/>
    <mergeCell ref="I54:N54"/>
    <mergeCell ref="I55:N55"/>
    <mergeCell ref="I56:N56"/>
    <mergeCell ref="I39:N39"/>
    <mergeCell ref="I40:N40"/>
    <mergeCell ref="I41:N41"/>
    <mergeCell ref="I36:N36"/>
    <mergeCell ref="I37:N37"/>
    <mergeCell ref="I38:N38"/>
    <mergeCell ref="I45:N45"/>
    <mergeCell ref="I46:N46"/>
    <mergeCell ref="I47:N47"/>
    <mergeCell ref="I42:N42"/>
    <mergeCell ref="I43:N43"/>
    <mergeCell ref="I44:N44"/>
    <mergeCell ref="I27:N27"/>
    <mergeCell ref="I28:N28"/>
    <mergeCell ref="I29:N29"/>
    <mergeCell ref="I24:N24"/>
    <mergeCell ref="I25:N25"/>
    <mergeCell ref="I26:N26"/>
    <mergeCell ref="I33:N33"/>
    <mergeCell ref="I34:N34"/>
    <mergeCell ref="I35:N35"/>
    <mergeCell ref="I30:N30"/>
    <mergeCell ref="I31:N31"/>
    <mergeCell ref="I32:N32"/>
    <mergeCell ref="I15:N15"/>
    <mergeCell ref="I16:N16"/>
    <mergeCell ref="I17:N17"/>
    <mergeCell ref="I12:N12"/>
    <mergeCell ref="I13:N13"/>
    <mergeCell ref="I14:N14"/>
    <mergeCell ref="I21:N21"/>
    <mergeCell ref="I22:N22"/>
    <mergeCell ref="I23:N23"/>
    <mergeCell ref="I18:N18"/>
    <mergeCell ref="I19:N19"/>
    <mergeCell ref="I20:N20"/>
    <mergeCell ref="AA1:AD1"/>
    <mergeCell ref="AA2:AD2"/>
    <mergeCell ref="I9:N9"/>
    <mergeCell ref="I10:N10"/>
    <mergeCell ref="G1:S1"/>
    <mergeCell ref="G2:S2"/>
    <mergeCell ref="G3:S3"/>
    <mergeCell ref="I11:N11"/>
    <mergeCell ref="I6:N6"/>
    <mergeCell ref="I7:N7"/>
    <mergeCell ref="I8:N8"/>
  </mergeCells>
  <conditionalFormatting sqref="H87:H106">
    <cfRule type="duplicateValues" dxfId="18" priority="2"/>
  </conditionalFormatting>
  <conditionalFormatting sqref="H7:H86">
    <cfRule type="duplicateValues" dxfId="17" priority="1"/>
  </conditionalFormatting>
  <pageMargins left="0.70866141732283472" right="0.70866141732283472" top="0.27559055118110237" bottom="0.27559055118110237" header="0" footer="0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</sheetPr>
  <dimension ref="A1:AM316"/>
  <sheetViews>
    <sheetView showZeros="0" topLeftCell="G1" zoomScaleNormal="100" workbookViewId="0">
      <selection activeCell="H78" sqref="H78"/>
    </sheetView>
  </sheetViews>
  <sheetFormatPr defaultRowHeight="15" x14ac:dyDescent="0.25"/>
  <cols>
    <col min="1" max="1" width="9.140625" style="57" hidden="1" customWidth="1"/>
    <col min="2" max="2" width="7.42578125" style="57" hidden="1" customWidth="1"/>
    <col min="3" max="3" width="6.85546875" style="57" hidden="1" customWidth="1"/>
    <col min="4" max="4" width="9.140625" style="57" hidden="1" customWidth="1"/>
    <col min="5" max="5" width="6" style="57" hidden="1" customWidth="1"/>
    <col min="6" max="6" width="11.140625" style="57" hidden="1" customWidth="1"/>
    <col min="7" max="7" width="5.5703125" style="54" customWidth="1"/>
    <col min="8" max="8" width="6.7109375" style="54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57" hidden="1" customWidth="1"/>
    <col min="22" max="22" width="13.5703125" style="57" hidden="1" customWidth="1"/>
    <col min="23" max="23" width="13.7109375" style="57" hidden="1" customWidth="1"/>
    <col min="24" max="24" width="4.7109375" style="57" hidden="1" customWidth="1"/>
    <col min="25" max="25" width="23" style="57" hidden="1" customWidth="1"/>
    <col min="26" max="38" width="4.7109375" style="57" hidden="1" customWidth="1"/>
    <col min="39" max="39" width="9.140625" style="57" hidden="1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>
        <v>1</v>
      </c>
      <c r="V1" s="57" t="str">
        <f ca="1">CONCATENATE(W1,X1)</f>
        <v>Home!$B6</v>
      </c>
      <c r="W1" s="57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6</v>
      </c>
      <c r="Y1" t="str">
        <f ca="1">MID(CELL("Filename",A1),SEARCH("]",CELL("Filename",A1),1)+1,32)</f>
        <v>Junior_Boys</v>
      </c>
      <c r="AA1" s="128" t="str">
        <f ca="1">Y1</f>
        <v>Junior_Boys</v>
      </c>
      <c r="AB1" s="128"/>
      <c r="AC1" s="128"/>
      <c r="AD1" s="128"/>
      <c r="AE1" s="57" t="str">
        <f ca="1">CONCATENATE(Y1," ",Z1)</f>
        <v xml:space="preserve">Junior_Boys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>
        <v>1</v>
      </c>
      <c r="V2" s="57" t="str">
        <f ca="1">CONCATENATE(W2,X2)</f>
        <v>Home!$D6</v>
      </c>
      <c r="W2" s="57" t="s">
        <v>34</v>
      </c>
      <c r="X2" s="57">
        <f ca="1">X1</f>
        <v>6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>
        <v>1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>
        <v>1</v>
      </c>
    </row>
    <row r="5" spans="1:39" s="3" customFormat="1" x14ac:dyDescent="0.25">
      <c r="A5" s="57"/>
      <c r="B5" s="57"/>
      <c r="C5" s="57"/>
      <c r="D5" s="57"/>
      <c r="E5" s="57"/>
      <c r="F5" s="57"/>
      <c r="G5" s="68" t="str">
        <f ca="1">INDIRECT(V1)</f>
        <v>Junior Boys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>
        <v>1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54" t="s">
        <v>0</v>
      </c>
      <c r="H6" s="54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>
        <v>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 t="str">
        <f ca="1">IF(O7=C6,COUNTIF(O7:O7,C6),"")</f>
        <v/>
      </c>
      <c r="D7" s="1">
        <f ca="1">IF(O7=D6,COUNTIF(O7:O7,D6),"")</f>
        <v>1</v>
      </c>
      <c r="E7" s="1" t="str">
        <f ca="1">IF(O7=E6,COUNTIF(O7:O7,E6),"")</f>
        <v/>
      </c>
      <c r="F7" s="1" t="str">
        <f ca="1">IF(O7=F6,COUNTIF(O7:O7,F6),"")</f>
        <v/>
      </c>
      <c r="G7" s="62">
        <f t="shared" ref="G7:G70" si="0">IF(LEFT(S7,1)="D",0,AM7)</f>
        <v>1</v>
      </c>
      <c r="H7" s="7">
        <v>61</v>
      </c>
      <c r="I7" s="129" t="str">
        <f t="shared" ref="I7:I70" ca="1" si="1">IFERROR(VLOOKUP(H7,INDIRECT($AA$1),2,0),"")</f>
        <v>Josh Blevins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Northumberland</v>
      </c>
      <c r="P7" s="59"/>
      <c r="Q7" s="59"/>
      <c r="R7" s="59"/>
      <c r="S7" s="67">
        <v>14.56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 t="str">
        <f ca="1">IF(O8=B6,COUNTIF(O7:O8,B6),"")</f>
        <v/>
      </c>
      <c r="C8" s="1" t="str">
        <f ca="1">IF(O8=C6,COUNTIF(O7:O8,C6),"")</f>
        <v/>
      </c>
      <c r="D8" s="1">
        <f ca="1">IF(O8=D6,COUNTIF(O7:O8,D6),"")</f>
        <v>2</v>
      </c>
      <c r="E8" s="1" t="str">
        <f ca="1">IF(O8=E6,COUNTIF(O7:O8,E6),"")</f>
        <v/>
      </c>
      <c r="F8" s="1" t="str">
        <f ca="1">IF(O8=F6,COUNTIF(O7:O8,F6),"")</f>
        <v/>
      </c>
      <c r="G8" s="62">
        <f t="shared" si="0"/>
        <v>2</v>
      </c>
      <c r="H8" s="7">
        <v>65</v>
      </c>
      <c r="I8" s="129" t="str">
        <f t="shared" ca="1" si="1"/>
        <v>Zak Old</v>
      </c>
      <c r="J8" s="129"/>
      <c r="K8" s="129"/>
      <c r="L8" s="129"/>
      <c r="M8" s="129"/>
      <c r="N8" s="129"/>
      <c r="O8" s="59" t="str">
        <f t="shared" ca="1" si="2"/>
        <v>Northumberland</v>
      </c>
      <c r="P8" s="59"/>
      <c r="Q8" s="59"/>
      <c r="R8" s="59"/>
      <c r="S8" s="67">
        <v>15.19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 t="str">
        <f ca="1">IF(O9=B6,COUNTIF(O7:O9,B6),"")</f>
        <v/>
      </c>
      <c r="C9" s="1" t="str">
        <f ca="1">IF(O9=C6,COUNTIF(O7:O9,C6),"")</f>
        <v/>
      </c>
      <c r="D9" s="1">
        <f ca="1">IF(O9=D6,COUNTIF(O7:O9,D6),"")</f>
        <v>3</v>
      </c>
      <c r="E9" s="1" t="str">
        <f ca="1">IF(O9=E6,COUNTIF(O7:O9,E6),"")</f>
        <v/>
      </c>
      <c r="F9" s="1" t="str">
        <f ca="1">IF(O9=F6,COUNTIF(O7:O9,F6),"")</f>
        <v/>
      </c>
      <c r="G9" s="62">
        <f t="shared" si="0"/>
        <v>3</v>
      </c>
      <c r="H9" s="7">
        <v>69</v>
      </c>
      <c r="I9" s="129" t="str">
        <f t="shared" ca="1" si="1"/>
        <v>Oliver Douglass</v>
      </c>
      <c r="J9" s="129"/>
      <c r="K9" s="129"/>
      <c r="L9" s="129"/>
      <c r="M9" s="129"/>
      <c r="N9" s="129"/>
      <c r="O9" s="59" t="str">
        <f t="shared" ca="1" si="2"/>
        <v>Northumberland</v>
      </c>
      <c r="P9" s="59"/>
      <c r="Q9" s="59"/>
      <c r="R9" s="59"/>
      <c r="S9" s="67">
        <v>15.24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 t="str">
        <f ca="1">IF(O10=B6,COUNTIF(O7:O10,B6),"")</f>
        <v/>
      </c>
      <c r="C10" s="1" t="str">
        <f ca="1">IF(O10=C6,COUNTIF(O7:O10,C6),"")</f>
        <v/>
      </c>
      <c r="D10" s="1">
        <f ca="1">IF(O10=D6,COUNTIF(O7:O10,D6),"")</f>
        <v>4</v>
      </c>
      <c r="E10" s="1" t="str">
        <f ca="1">IF(O10=E6,COUNTIF(O7:O10,E6),"")</f>
        <v/>
      </c>
      <c r="F10" s="1" t="str">
        <f ca="1">IF(O10=F6,COUNTIF(O7:O10,F6),"")</f>
        <v/>
      </c>
      <c r="G10" s="62">
        <f t="shared" si="0"/>
        <v>4</v>
      </c>
      <c r="H10" s="7">
        <v>63</v>
      </c>
      <c r="I10" s="129" t="str">
        <f t="shared" ca="1" si="1"/>
        <v>William Collinson</v>
      </c>
      <c r="J10" s="129"/>
      <c r="K10" s="129"/>
      <c r="L10" s="129"/>
      <c r="M10" s="129"/>
      <c r="N10" s="129"/>
      <c r="O10" s="59" t="str">
        <f t="shared" ca="1" si="2"/>
        <v>Northumberland</v>
      </c>
      <c r="P10" s="59"/>
      <c r="Q10" s="59"/>
      <c r="R10" s="59"/>
      <c r="S10" s="67">
        <v>15.28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>
        <f ca="1">IF(O11=A6,COUNTIF(O7:O11,A6),"")</f>
        <v>1</v>
      </c>
      <c r="B11" s="1" t="str">
        <f ca="1">IF(O11=B6,COUNTIF(O7:O11,B6),"")</f>
        <v/>
      </c>
      <c r="C11" s="1" t="str">
        <f ca="1">IF(O11=C6,COUNTIF(O7:O11,C6),"")</f>
        <v/>
      </c>
      <c r="D11" s="1" t="str">
        <f ca="1">IF(O11=D6,COUNTIF(O7:O11,D6),"")</f>
        <v/>
      </c>
      <c r="E11" s="1" t="str">
        <f ca="1">IF(O11=E6,COUNTIF(O7:O11,E6),"")</f>
        <v/>
      </c>
      <c r="F11" s="1" t="str">
        <f ca="1">IF(O11=F6,COUNTIF(O7:O11,F6),"")</f>
        <v/>
      </c>
      <c r="G11" s="62">
        <f t="shared" si="0"/>
        <v>5</v>
      </c>
      <c r="H11" s="7">
        <v>2</v>
      </c>
      <c r="I11" s="129" t="str">
        <f t="shared" ca="1" si="1"/>
        <v>Rohan Teasdale</v>
      </c>
      <c r="J11" s="129"/>
      <c r="K11" s="129"/>
      <c r="L11" s="129"/>
      <c r="M11" s="129"/>
      <c r="N11" s="129"/>
      <c r="O11" s="59" t="str">
        <f t="shared" ca="1" si="2"/>
        <v>Cleveland</v>
      </c>
      <c r="P11" s="59"/>
      <c r="Q11" s="59"/>
      <c r="R11" s="59"/>
      <c r="S11" s="67">
        <v>15.32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 t="str">
        <f ca="1">IF(O12=C6,COUNTIF(O7:O12,C6),"")</f>
        <v/>
      </c>
      <c r="D12" s="1">
        <f ca="1">IF(O12=D6,COUNTIF(O7:O12,D6),"")</f>
        <v>5</v>
      </c>
      <c r="E12" s="1" t="str">
        <f ca="1">IF(O12=E6,COUNTIF(O7:O12,E6),"")</f>
        <v/>
      </c>
      <c r="F12" s="1" t="str">
        <f ca="1">IF(O12=F6,COUNTIF(O7:O12,F6),"")</f>
        <v/>
      </c>
      <c r="G12" s="62">
        <f t="shared" si="0"/>
        <v>6</v>
      </c>
      <c r="H12" s="7">
        <v>67</v>
      </c>
      <c r="I12" s="129" t="str">
        <f t="shared" ca="1" si="1"/>
        <v>Ryan Davies</v>
      </c>
      <c r="J12" s="129"/>
      <c r="K12" s="129"/>
      <c r="L12" s="129"/>
      <c r="M12" s="129"/>
      <c r="N12" s="129"/>
      <c r="O12" s="59" t="str">
        <f t="shared" ca="1" si="2"/>
        <v>Northumberland</v>
      </c>
      <c r="P12" s="59"/>
      <c r="Q12" s="59"/>
      <c r="R12" s="59"/>
      <c r="S12" s="67">
        <v>15.42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 t="str">
        <f ca="1">IF(O13=B6,COUNTIF(O7:O13,B6),"")</f>
        <v/>
      </c>
      <c r="C13" s="1" t="str">
        <f ca="1">IF(O13=C6,COUNTIF(O7:O13,C6),"")</f>
        <v/>
      </c>
      <c r="D13" s="1" t="str">
        <f ca="1">IF(O13=D6,COUNTIF(O7:O13,D6),"")</f>
        <v/>
      </c>
      <c r="E13" s="1">
        <f ca="1">IF(O13=E6,COUNTIF(O7:O13,E6),"")</f>
        <v>1</v>
      </c>
      <c r="F13" s="1" t="str">
        <f ca="1">IF(O13=F6,COUNTIF(O7:O13,F6),"")</f>
        <v/>
      </c>
      <c r="G13" s="62">
        <f t="shared" si="0"/>
        <v>7</v>
      </c>
      <c r="H13" s="7">
        <v>81</v>
      </c>
      <c r="I13" s="129" t="str">
        <f t="shared" ca="1" si="1"/>
        <v>Samuel Headley</v>
      </c>
      <c r="J13" s="129"/>
      <c r="K13" s="129"/>
      <c r="L13" s="129"/>
      <c r="M13" s="129"/>
      <c r="N13" s="129"/>
      <c r="O13" s="59" t="str">
        <f t="shared" ca="1" si="2"/>
        <v>North Yorkshire</v>
      </c>
      <c r="P13" s="59"/>
      <c r="Q13" s="59"/>
      <c r="R13" s="59"/>
      <c r="S13" s="67">
        <v>15.47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>
        <f ca="1">IF(O14=B6,COUNTIF(O7:O14,B6),"")</f>
        <v>1</v>
      </c>
      <c r="C14" s="1" t="str">
        <f ca="1">IF(O14=C6,COUNTIF(O7:O14,C6),"")</f>
        <v/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62">
        <f t="shared" si="0"/>
        <v>8</v>
      </c>
      <c r="H14" s="7">
        <v>21</v>
      </c>
      <c r="I14" s="129" t="str">
        <f t="shared" ca="1" si="1"/>
        <v>James Bowen</v>
      </c>
      <c r="J14" s="129"/>
      <c r="K14" s="129"/>
      <c r="L14" s="129"/>
      <c r="M14" s="129"/>
      <c r="N14" s="129"/>
      <c r="O14" s="59" t="str">
        <f t="shared" ca="1" si="2"/>
        <v>Cumbria</v>
      </c>
      <c r="P14" s="59"/>
      <c r="Q14" s="59"/>
      <c r="R14" s="59"/>
      <c r="S14" s="67">
        <v>15.49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>
        <f ca="1">IF(O15=B6,COUNTIF(O7:O15,B6),"")</f>
        <v>2</v>
      </c>
      <c r="C15" s="1" t="str">
        <f ca="1">IF(O15=C6,COUNTIF(O7:O15,C6),"")</f>
        <v/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62">
        <f t="shared" si="0"/>
        <v>9</v>
      </c>
      <c r="H15" s="7">
        <v>22</v>
      </c>
      <c r="I15" s="129" t="str">
        <f t="shared" ca="1" si="1"/>
        <v xml:space="preserve">Thomas Renwick </v>
      </c>
      <c r="J15" s="129"/>
      <c r="K15" s="129"/>
      <c r="L15" s="129"/>
      <c r="M15" s="129"/>
      <c r="N15" s="129"/>
      <c r="O15" s="59" t="str">
        <f t="shared" ca="1" si="2"/>
        <v>Cumbria</v>
      </c>
      <c r="P15" s="59"/>
      <c r="Q15" s="59"/>
      <c r="R15" s="59"/>
      <c r="S15" s="67">
        <v>15.5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>
        <f ca="1">IF(O16=A6,COUNTIF(O7:O16,A6),"")</f>
        <v>2</v>
      </c>
      <c r="B16" s="1" t="str">
        <f ca="1">IF(O16=B6,COUNTIF(O7:O16,B6),"")</f>
        <v/>
      </c>
      <c r="C16" s="1" t="str">
        <f ca="1">IF(O16=C6,COUNTIF(O7:O16,C6),"")</f>
        <v/>
      </c>
      <c r="D16" s="1" t="str">
        <f ca="1">IF(O16=D6,COUNTIF(O7:O16,D6),"")</f>
        <v/>
      </c>
      <c r="E16" s="1" t="str">
        <f ca="1">IF(O16=E6,COUNTIF(O7:O16,E6),"")</f>
        <v/>
      </c>
      <c r="F16" s="1" t="str">
        <f ca="1">IF(O16=F6,COUNTIF(O7:O16,F6),"")</f>
        <v/>
      </c>
      <c r="G16" s="62">
        <f t="shared" si="0"/>
        <v>10</v>
      </c>
      <c r="H16" s="7">
        <v>1</v>
      </c>
      <c r="I16" s="129" t="str">
        <f t="shared" ca="1" si="1"/>
        <v>James Hughes</v>
      </c>
      <c r="J16" s="129"/>
      <c r="K16" s="129"/>
      <c r="L16" s="129"/>
      <c r="M16" s="129"/>
      <c r="N16" s="129"/>
      <c r="O16" s="59" t="str">
        <f t="shared" ca="1" si="2"/>
        <v>Cleveland</v>
      </c>
      <c r="P16" s="59"/>
      <c r="Q16" s="59"/>
      <c r="R16" s="59"/>
      <c r="S16" s="67">
        <v>15.52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>
        <f ca="1">IF(O17=B6,COUNTIF(O7:O17,B6),"")</f>
        <v>3</v>
      </c>
      <c r="C17" s="1" t="str">
        <f ca="1">IF(O17=C6,COUNTIF(O7:O17,C6),"")</f>
        <v/>
      </c>
      <c r="D17" s="1" t="str">
        <f ca="1">IF(O17=D6,COUNTIF(O7:O17,D6),"")</f>
        <v/>
      </c>
      <c r="E17" s="1" t="str">
        <f ca="1">IF(O17=E6,COUNTIF(O7:O17,E6),"")</f>
        <v/>
      </c>
      <c r="F17" s="1" t="str">
        <f ca="1">IF(O17=F6,COUNTIF(O7:O17,F6),"")</f>
        <v/>
      </c>
      <c r="G17" s="62">
        <f t="shared" si="0"/>
        <v>11</v>
      </c>
      <c r="H17" s="7">
        <v>23</v>
      </c>
      <c r="I17" s="129" t="str">
        <f t="shared" ca="1" si="1"/>
        <v>Harry Bowen</v>
      </c>
      <c r="J17" s="129"/>
      <c r="K17" s="129"/>
      <c r="L17" s="129"/>
      <c r="M17" s="129"/>
      <c r="N17" s="129"/>
      <c r="O17" s="59" t="str">
        <f t="shared" ca="1" si="2"/>
        <v>Cumbria</v>
      </c>
      <c r="P17" s="59"/>
      <c r="Q17" s="59"/>
      <c r="R17" s="59"/>
      <c r="S17" s="67">
        <v>15.53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 t="str">
        <f ca="1">IF(O18=C6,COUNTIF(O7:O18,C6),"")</f>
        <v/>
      </c>
      <c r="D18" s="1">
        <f ca="1">IF(O18=D6,COUNTIF(O7:O18,D6),"")</f>
        <v>6</v>
      </c>
      <c r="E18" s="1" t="str">
        <f ca="1">IF(O18=E6,COUNTIF(O7:O18,E6),"")</f>
        <v/>
      </c>
      <c r="F18" s="1" t="str">
        <f ca="1">IF(O18=F6,COUNTIF(O7:O18,F6),"")</f>
        <v/>
      </c>
      <c r="G18" s="62">
        <f t="shared" si="0"/>
        <v>12</v>
      </c>
      <c r="H18" s="7">
        <v>71</v>
      </c>
      <c r="I18" s="129" t="str">
        <f t="shared" ca="1" si="1"/>
        <v>Marcus Laws</v>
      </c>
      <c r="J18" s="129"/>
      <c r="K18" s="129"/>
      <c r="L18" s="129"/>
      <c r="M18" s="129"/>
      <c r="N18" s="129"/>
      <c r="O18" s="59" t="str">
        <f t="shared" ca="1" si="2"/>
        <v>Northumberland</v>
      </c>
      <c r="P18" s="59"/>
      <c r="Q18" s="59"/>
      <c r="R18" s="59"/>
      <c r="S18" s="67">
        <v>15.54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>
        <f ca="1">IF(O19=B6,COUNTIF(O7:O19,B6),"")</f>
        <v>4</v>
      </c>
      <c r="C19" s="1" t="str">
        <f ca="1">IF(O19=C6,COUNTIF(O7:O19,C6),"")</f>
        <v/>
      </c>
      <c r="D19" s="1" t="str">
        <f ca="1">IF(O19=D6,COUNTIF(O7:O19,D6),"")</f>
        <v/>
      </c>
      <c r="E19" s="1" t="str">
        <f ca="1">IF(O19=E6,COUNTIF(O7:O19,E6),"")</f>
        <v/>
      </c>
      <c r="F19" s="1" t="str">
        <f ca="1">IF(O19=F6,COUNTIF(O7:O19,F6),"")</f>
        <v/>
      </c>
      <c r="G19" s="62">
        <f t="shared" si="0"/>
        <v>13</v>
      </c>
      <c r="H19" s="7">
        <v>31</v>
      </c>
      <c r="I19" s="129" t="str">
        <f t="shared" ca="1" si="1"/>
        <v>Danny Welch</v>
      </c>
      <c r="J19" s="129"/>
      <c r="K19" s="129"/>
      <c r="L19" s="129"/>
      <c r="M19" s="129"/>
      <c r="N19" s="129"/>
      <c r="O19" s="59" t="str">
        <f t="shared" ca="1" si="2"/>
        <v>Cumbria</v>
      </c>
      <c r="P19" s="59"/>
      <c r="Q19" s="59"/>
      <c r="R19" s="59"/>
      <c r="S19" s="67">
        <v>15.55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>
        <f ca="1">IF(O20=B6,COUNTIF(O7:O20,B6),"")</f>
        <v>5</v>
      </c>
      <c r="C20" s="1" t="str">
        <f ca="1">IF(O20=C6,COUNTIF(O7:O20,C6),"")</f>
        <v/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62">
        <f t="shared" si="0"/>
        <v>14</v>
      </c>
      <c r="H20" s="7">
        <v>29</v>
      </c>
      <c r="I20" s="129" t="str">
        <f t="shared" ca="1" si="1"/>
        <v>Kai Hatcher</v>
      </c>
      <c r="J20" s="129"/>
      <c r="K20" s="129"/>
      <c r="L20" s="129"/>
      <c r="M20" s="129"/>
      <c r="N20" s="129"/>
      <c r="O20" s="59" t="str">
        <f t="shared" ca="1" si="2"/>
        <v>Cumbria</v>
      </c>
      <c r="P20" s="59"/>
      <c r="Q20" s="59"/>
      <c r="R20" s="59"/>
      <c r="S20" s="67">
        <v>15.57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 t="str">
        <f ca="1">IF(O21=B6,COUNTIF(O7:O21,B6),"")</f>
        <v/>
      </c>
      <c r="C21" s="1">
        <f ca="1">IF(O21=C6,COUNTIF(O7:O21,C6),"")</f>
        <v>1</v>
      </c>
      <c r="D21" s="1" t="str">
        <f ca="1">IF(O21=D6,COUNTIF(O7:O21,D6),"")</f>
        <v/>
      </c>
      <c r="E21" s="1" t="str">
        <f ca="1">IF(O21=E6,COUNTIF(O7:O21,E6),"")</f>
        <v/>
      </c>
      <c r="F21" s="1" t="str">
        <f ca="1">IF(O21=F6,COUNTIF(O7:O21,F6),"")</f>
        <v/>
      </c>
      <c r="G21" s="62">
        <f t="shared" si="0"/>
        <v>15</v>
      </c>
      <c r="H21" s="7">
        <v>43</v>
      </c>
      <c r="I21" s="129" t="str">
        <f t="shared" ca="1" si="1"/>
        <v>Dillon Revell</v>
      </c>
      <c r="J21" s="129"/>
      <c r="K21" s="129"/>
      <c r="L21" s="129"/>
      <c r="M21" s="129"/>
      <c r="N21" s="129"/>
      <c r="O21" s="59" t="str">
        <f t="shared" ca="1" si="2"/>
        <v>Durham</v>
      </c>
      <c r="P21" s="59"/>
      <c r="Q21" s="59"/>
      <c r="R21" s="59"/>
      <c r="S21" s="67">
        <v>15.58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 t="str">
        <f ca="1">IF(O22=D6,COUNTIF(O7:O22,D6),"")</f>
        <v/>
      </c>
      <c r="E22" s="1">
        <f ca="1">IF(O22=E6,COUNTIF(O7:O22,E6),"")</f>
        <v>2</v>
      </c>
      <c r="F22" s="1" t="str">
        <f ca="1">IF(O22=F6,COUNTIF(O7:O22,F6),"")</f>
        <v/>
      </c>
      <c r="G22" s="62">
        <f t="shared" si="0"/>
        <v>16</v>
      </c>
      <c r="H22" s="7">
        <v>83</v>
      </c>
      <c r="I22" s="129" t="str">
        <f t="shared" ca="1" si="1"/>
        <v>Archie Bordewich</v>
      </c>
      <c r="J22" s="129"/>
      <c r="K22" s="129"/>
      <c r="L22" s="129"/>
      <c r="M22" s="129"/>
      <c r="N22" s="129"/>
      <c r="O22" s="59" t="str">
        <f t="shared" ca="1" si="2"/>
        <v>North Yorkshire</v>
      </c>
      <c r="P22" s="59"/>
      <c r="Q22" s="59"/>
      <c r="R22" s="59"/>
      <c r="S22" s="67">
        <v>16.07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7</v>
      </c>
      <c r="E23" s="1" t="str">
        <f ca="1">IF(O23=E6,COUNTIF(O7:O23,E6),"")</f>
        <v/>
      </c>
      <c r="F23" s="1" t="str">
        <f ca="1">IF(O23=F6,COUNTIF(O7:O23,F6),"")</f>
        <v/>
      </c>
      <c r="G23" s="62">
        <f t="shared" si="0"/>
        <v>17</v>
      </c>
      <c r="H23" s="7">
        <v>62</v>
      </c>
      <c r="I23" s="129" t="str">
        <f t="shared" ca="1" si="1"/>
        <v>Tom Slane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16.09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>
        <f ca="1">IF(O24=A6,COUNTIF(O7:O24,A6),"")</f>
        <v>3</v>
      </c>
      <c r="B24" s="1" t="str">
        <f ca="1">IF(O24=B6,COUNTIF(O7:O24,B6),"")</f>
        <v/>
      </c>
      <c r="C24" s="1" t="str">
        <f ca="1">IF(O24=C6,COUNTIF(O7:O24,C6),"")</f>
        <v/>
      </c>
      <c r="D24" s="1" t="str">
        <f ca="1">IF(O24=D6,COUNTIF(O7:O24,D6),"")</f>
        <v/>
      </c>
      <c r="E24" s="1" t="str">
        <f ca="1">IF(O24=E6,COUNTIF(O7:O24,E6),"")</f>
        <v/>
      </c>
      <c r="F24" s="1" t="str">
        <f ca="1">IF(O24=F6,COUNTIF(O7:O24,F6),"")</f>
        <v/>
      </c>
      <c r="G24" s="62">
        <f t="shared" si="0"/>
        <v>18</v>
      </c>
      <c r="H24" s="7">
        <v>3</v>
      </c>
      <c r="I24" s="129" t="str">
        <f t="shared" ca="1" si="1"/>
        <v>Max Butler</v>
      </c>
      <c r="J24" s="129"/>
      <c r="K24" s="129"/>
      <c r="L24" s="129"/>
      <c r="M24" s="129"/>
      <c r="N24" s="129"/>
      <c r="O24" s="59" t="str">
        <f t="shared" ca="1" si="2"/>
        <v>Cleveland</v>
      </c>
      <c r="P24" s="59"/>
      <c r="Q24" s="59"/>
      <c r="R24" s="59"/>
      <c r="S24" s="67">
        <v>16.100000000000001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 t="str">
        <f ca="1">IF(O25=B6,COUNTIF(O7:O25,B6),"")</f>
        <v/>
      </c>
      <c r="C25" s="1">
        <f ca="1">IF(O25=C6,COUNTIF(O7:O25,C6),"")</f>
        <v>2</v>
      </c>
      <c r="D25" s="1" t="str">
        <f ca="1">IF(O25=D6,COUNTIF(O7:O25,D6),"")</f>
        <v/>
      </c>
      <c r="E25" s="1" t="str">
        <f ca="1">IF(O25=E6,COUNTIF(O7:O25,E6),"")</f>
        <v/>
      </c>
      <c r="F25" s="1" t="str">
        <f ca="1">IF(O25=F6,COUNTIF(O7:O25,F6),"")</f>
        <v/>
      </c>
      <c r="G25" s="62">
        <f t="shared" si="0"/>
        <v>19</v>
      </c>
      <c r="H25" s="7">
        <v>54</v>
      </c>
      <c r="I25" s="129" t="str">
        <f t="shared" ca="1" si="1"/>
        <v>Daniel Laidler</v>
      </c>
      <c r="J25" s="129"/>
      <c r="K25" s="129"/>
      <c r="L25" s="129"/>
      <c r="M25" s="129"/>
      <c r="N25" s="129"/>
      <c r="O25" s="59" t="str">
        <f t="shared" ca="1" si="2"/>
        <v>Durham</v>
      </c>
      <c r="P25" s="59"/>
      <c r="Q25" s="59"/>
      <c r="R25" s="59"/>
      <c r="S25" s="67">
        <v>16.12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 t="str">
        <f ca="1">IF(O26=C6,COUNTIF(O7:O26,C6),"")</f>
        <v/>
      </c>
      <c r="D26" s="1" t="str">
        <f ca="1">IF(O26=D6,COUNTIF(O7:O26,D6),"")</f>
        <v/>
      </c>
      <c r="E26" s="1">
        <f ca="1">IF(O26=E6,COUNTIF(O7:O26,E6),"")</f>
        <v>3</v>
      </c>
      <c r="F26" s="1" t="str">
        <f ca="1">IF(O26=F6,COUNTIF(O7:O26,F6),"")</f>
        <v/>
      </c>
      <c r="G26" s="62">
        <f t="shared" si="0"/>
        <v>20</v>
      </c>
      <c r="H26" s="7">
        <v>88</v>
      </c>
      <c r="I26" s="129" t="str">
        <f t="shared" ca="1" si="1"/>
        <v>Lucas Stabler</v>
      </c>
      <c r="J26" s="129"/>
      <c r="K26" s="129"/>
      <c r="L26" s="129"/>
      <c r="M26" s="129"/>
      <c r="N26" s="129"/>
      <c r="O26" s="59" t="str">
        <f t="shared" ca="1" si="2"/>
        <v>North Yorkshire</v>
      </c>
      <c r="P26" s="59"/>
      <c r="Q26" s="59"/>
      <c r="R26" s="59"/>
      <c r="S26" s="67">
        <v>16.149999999999999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 t="str">
        <f ca="1">IF(O27=C6,COUNTIF(O7:O27,C6),"")</f>
        <v/>
      </c>
      <c r="D27" s="1">
        <f ca="1">IF(O27=D6,COUNTIF(O7:O27,D6),"")</f>
        <v>8</v>
      </c>
      <c r="E27" s="1" t="str">
        <f ca="1">IF(O27=E6,COUNTIF(O7:O27,E6),"")</f>
        <v/>
      </c>
      <c r="F27" s="1" t="str">
        <f ca="1">IF(O27=F6,COUNTIF(O7:O27,F6),"")</f>
        <v/>
      </c>
      <c r="G27" s="62">
        <f t="shared" si="0"/>
        <v>21</v>
      </c>
      <c r="H27" s="7">
        <v>68</v>
      </c>
      <c r="I27" s="129" t="str">
        <f t="shared" ca="1" si="1"/>
        <v>Samuel Tate</v>
      </c>
      <c r="J27" s="129"/>
      <c r="K27" s="129"/>
      <c r="L27" s="129"/>
      <c r="M27" s="129"/>
      <c r="N27" s="129"/>
      <c r="O27" s="59" t="str">
        <f t="shared" ca="1" si="2"/>
        <v>Northumberland</v>
      </c>
      <c r="P27" s="59"/>
      <c r="Q27" s="59"/>
      <c r="R27" s="59"/>
      <c r="S27" s="67">
        <v>16.190000000000001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 t="str">
        <f ca="1">IF(O28=C6,COUNTIF(O7:O28,C6),"")</f>
        <v/>
      </c>
      <c r="D28" s="1" t="str">
        <f ca="1">IF(O28=D6,COUNTIF(O7:O28,D6),"")</f>
        <v/>
      </c>
      <c r="E28" s="1">
        <f ca="1">IF(O28=E6,COUNTIF(O7:O28,E6),"")</f>
        <v>4</v>
      </c>
      <c r="F28" s="1" t="str">
        <f ca="1">IF(O28=F6,COUNTIF(O7:O28,F6),"")</f>
        <v/>
      </c>
      <c r="G28" s="62">
        <f t="shared" si="0"/>
        <v>22</v>
      </c>
      <c r="H28" s="7">
        <v>87</v>
      </c>
      <c r="I28" s="129" t="str">
        <f t="shared" ca="1" si="1"/>
        <v>Edward Hanley</v>
      </c>
      <c r="J28" s="129"/>
      <c r="K28" s="129"/>
      <c r="L28" s="129"/>
      <c r="M28" s="129"/>
      <c r="N28" s="129"/>
      <c r="O28" s="59" t="str">
        <f t="shared" ca="1" si="2"/>
        <v>North Yorkshire</v>
      </c>
      <c r="P28" s="59"/>
      <c r="Q28" s="59"/>
      <c r="R28" s="59"/>
      <c r="S28" s="67">
        <v>16.2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>
        <f ca="1">IF(O29=B6,COUNTIF(O7:O29,B6),"")</f>
        <v>6</v>
      </c>
      <c r="C29" s="1" t="str">
        <f ca="1">IF(O29=C6,COUNTIF(O7:O29,C6),"")</f>
        <v/>
      </c>
      <c r="D29" s="1" t="str">
        <f ca="1">IF(O29=D6,COUNTIF(O7:O29,D6),"")</f>
        <v/>
      </c>
      <c r="E29" s="1" t="str">
        <f ca="1">IF(O29=E6,COUNTIF(O7:O29,E6),"")</f>
        <v/>
      </c>
      <c r="F29" s="1" t="str">
        <f ca="1">IF(O29=F6,COUNTIF(O7:O29,F6),"")</f>
        <v/>
      </c>
      <c r="G29" s="62">
        <f t="shared" si="0"/>
        <v>23</v>
      </c>
      <c r="H29" s="7">
        <v>27</v>
      </c>
      <c r="I29" s="129" t="str">
        <f t="shared" ca="1" si="1"/>
        <v>Ben Greenep</v>
      </c>
      <c r="J29" s="129"/>
      <c r="K29" s="129"/>
      <c r="L29" s="129"/>
      <c r="M29" s="129"/>
      <c r="N29" s="129"/>
      <c r="O29" s="59" t="str">
        <f t="shared" ca="1" si="2"/>
        <v>Cumbria</v>
      </c>
      <c r="P29" s="59"/>
      <c r="Q29" s="59"/>
      <c r="R29" s="59"/>
      <c r="S29" s="67">
        <v>16.239999999999998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 t="str">
        <f ca="1">IF(O30=B6,COUNTIF(O7:O30,B6),"")</f>
        <v/>
      </c>
      <c r="C30" s="1" t="str">
        <f ca="1">IF(O30=C6,COUNTIF(O7:O30,C6),"")</f>
        <v/>
      </c>
      <c r="D30" s="1" t="str">
        <f ca="1">IF(O30=D6,COUNTIF(O7:O30,D6),"")</f>
        <v/>
      </c>
      <c r="E30" s="1">
        <f ca="1">IF(O30=E6,COUNTIF(O7:O30,E6),"")</f>
        <v>5</v>
      </c>
      <c r="F30" s="1" t="str">
        <f ca="1">IF(O30=F6,COUNTIF(O7:O30,F6),"")</f>
        <v/>
      </c>
      <c r="G30" s="62">
        <f t="shared" si="0"/>
        <v>24</v>
      </c>
      <c r="H30" s="7">
        <v>89</v>
      </c>
      <c r="I30" s="129" t="str">
        <f t="shared" ca="1" si="1"/>
        <v>Luca Mastrolonardo</v>
      </c>
      <c r="J30" s="129"/>
      <c r="K30" s="129"/>
      <c r="L30" s="129"/>
      <c r="M30" s="129"/>
      <c r="N30" s="129"/>
      <c r="O30" s="59" t="str">
        <f t="shared" ca="1" si="2"/>
        <v>North Yorkshire</v>
      </c>
      <c r="P30" s="59"/>
      <c r="Q30" s="59"/>
      <c r="R30" s="59"/>
      <c r="S30" s="67">
        <v>16.27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 t="str">
        <f ca="1">IF(O31=B6,COUNTIF(O7:O31,B6),"")</f>
        <v/>
      </c>
      <c r="C31" s="1" t="str">
        <f ca="1">IF(O31=C6,COUNTIF(O7:O31,C6),"")</f>
        <v/>
      </c>
      <c r="D31" s="1">
        <f ca="1">IF(O31=D6,COUNTIF(O7:O31,D6),"")</f>
        <v>9</v>
      </c>
      <c r="E31" s="1" t="str">
        <f ca="1">IF(O31=E6,COUNTIF(O7:O31,E6),"")</f>
        <v/>
      </c>
      <c r="F31" s="1" t="str">
        <f ca="1">IF(O31=F6,COUNTIF(O7:O31,F6),"")</f>
        <v/>
      </c>
      <c r="G31" s="62">
        <f t="shared" si="0"/>
        <v>25</v>
      </c>
      <c r="H31" s="7">
        <v>72</v>
      </c>
      <c r="I31" s="129" t="str">
        <f t="shared" ca="1" si="1"/>
        <v>Joe Dixon</v>
      </c>
      <c r="J31" s="129"/>
      <c r="K31" s="129"/>
      <c r="L31" s="129"/>
      <c r="M31" s="129"/>
      <c r="N31" s="129"/>
      <c r="O31" s="59" t="str">
        <f t="shared" ca="1" si="2"/>
        <v>Northumberland</v>
      </c>
      <c r="P31" s="59"/>
      <c r="Q31" s="59"/>
      <c r="R31" s="59"/>
      <c r="S31" s="67">
        <v>16.32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 t="str">
        <f ca="1">IF(O32=B6,COUNTIF(O7:O32,B6),"")</f>
        <v/>
      </c>
      <c r="C32" s="1" t="str">
        <f ca="1">IF(O32=C6,COUNTIF(O7:O32,C6),"")</f>
        <v/>
      </c>
      <c r="D32" s="1" t="str">
        <f ca="1">IF(O32=D6,COUNTIF(O7:O32,D6),"")</f>
        <v/>
      </c>
      <c r="E32" s="1">
        <f ca="1">IF(O32=E6,COUNTIF(O7:O32,E6),"")</f>
        <v>6</v>
      </c>
      <c r="F32" s="1" t="str">
        <f ca="1">IF(O32=F6,COUNTIF(O7:O32,F6),"")</f>
        <v/>
      </c>
      <c r="G32" s="62">
        <f t="shared" si="0"/>
        <v>26</v>
      </c>
      <c r="H32" s="7">
        <v>92</v>
      </c>
      <c r="I32" s="129" t="str">
        <f t="shared" ca="1" si="1"/>
        <v>Donnabhan Rudden</v>
      </c>
      <c r="J32" s="129"/>
      <c r="K32" s="129"/>
      <c r="L32" s="129"/>
      <c r="M32" s="129"/>
      <c r="N32" s="129"/>
      <c r="O32" s="59" t="str">
        <f t="shared" ca="1" si="2"/>
        <v>North Yorkshire</v>
      </c>
      <c r="P32" s="59"/>
      <c r="Q32" s="59"/>
      <c r="R32" s="59"/>
      <c r="S32" s="67">
        <v>16.34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 t="str">
        <f ca="1">IF(O33=B6,COUNTIF(O7:O33,B6),"")</f>
        <v/>
      </c>
      <c r="C33" s="1" t="str">
        <f ca="1">IF(O33=C6,COUNTIF(O7:O33,C6),"")</f>
        <v/>
      </c>
      <c r="D33" s="1" t="str">
        <f ca="1">IF(O33=D6,COUNTIF(O7:O33,D6),"")</f>
        <v/>
      </c>
      <c r="E33" s="1">
        <f ca="1">IF(O33=E6,COUNTIF(O7:O33,E6),"")</f>
        <v>7</v>
      </c>
      <c r="F33" s="1" t="str">
        <f ca="1">IF(O33=F6,COUNTIF(O7:O33,F6),"")</f>
        <v/>
      </c>
      <c r="G33" s="62">
        <f t="shared" si="0"/>
        <v>27</v>
      </c>
      <c r="H33" s="7">
        <v>86</v>
      </c>
      <c r="I33" s="129" t="str">
        <f t="shared" ca="1" si="1"/>
        <v>Joshua Hammett</v>
      </c>
      <c r="J33" s="129"/>
      <c r="K33" s="129"/>
      <c r="L33" s="129"/>
      <c r="M33" s="129"/>
      <c r="N33" s="129"/>
      <c r="O33" s="59" t="str">
        <f t="shared" ca="1" si="2"/>
        <v>North Yorkshire</v>
      </c>
      <c r="P33" s="59"/>
      <c r="Q33" s="59"/>
      <c r="R33" s="59"/>
      <c r="S33" s="67">
        <v>16.350000000000001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 t="str">
        <f ca="1">IF(O34=C6,COUNTIF(O7:O34,C6),"")</f>
        <v/>
      </c>
      <c r="D34" s="1">
        <f ca="1">IF(O34=D6,COUNTIF(O7:O34,D6),"")</f>
        <v>10</v>
      </c>
      <c r="E34" s="1" t="str">
        <f ca="1">IF(O34=E6,COUNTIF(O7:O34,E6),"")</f>
        <v/>
      </c>
      <c r="F34" s="1" t="str">
        <f ca="1">IF(O34=F6,COUNTIF(O7:O34,F6),"")</f>
        <v/>
      </c>
      <c r="G34" s="62">
        <f t="shared" si="0"/>
        <v>28</v>
      </c>
      <c r="H34" s="7">
        <v>73</v>
      </c>
      <c r="I34" s="129" t="str">
        <f t="shared" ca="1" si="1"/>
        <v>Matthew Walton</v>
      </c>
      <c r="J34" s="129"/>
      <c r="K34" s="129"/>
      <c r="L34" s="129"/>
      <c r="M34" s="129"/>
      <c r="N34" s="129"/>
      <c r="O34" s="59" t="str">
        <f t="shared" ca="1" si="2"/>
        <v>Northumberland</v>
      </c>
      <c r="P34" s="59"/>
      <c r="Q34" s="59"/>
      <c r="R34" s="59"/>
      <c r="S34" s="67">
        <v>16.38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 t="str">
        <f ca="1">IF(O35=B6,COUNTIF(O7:O35,B6),"")</f>
        <v/>
      </c>
      <c r="C35" s="1">
        <f ca="1">IF(O35=C6,COUNTIF(O7:O35,C6),"")</f>
        <v>3</v>
      </c>
      <c r="D35" s="1" t="str">
        <f ca="1">IF(O35=D6,COUNTIF(O7:O35,D6),"")</f>
        <v/>
      </c>
      <c r="E35" s="1" t="str">
        <f ca="1">IF(O35=E6,COUNTIF(O7:O35,E6),"")</f>
        <v/>
      </c>
      <c r="F35" s="1" t="str">
        <f ca="1">IF(O35=F6,COUNTIF(O7:O35,F6),"")</f>
        <v/>
      </c>
      <c r="G35" s="62">
        <f t="shared" si="0"/>
        <v>29</v>
      </c>
      <c r="H35" s="7">
        <v>55</v>
      </c>
      <c r="I35" s="129" t="str">
        <f t="shared" ca="1" si="1"/>
        <v>Will Seager Rooke</v>
      </c>
      <c r="J35" s="129"/>
      <c r="K35" s="129"/>
      <c r="L35" s="129"/>
      <c r="M35" s="129"/>
      <c r="N35" s="129"/>
      <c r="O35" s="59" t="str">
        <f t="shared" ca="1" si="2"/>
        <v>Durham</v>
      </c>
      <c r="P35" s="59"/>
      <c r="Q35" s="59"/>
      <c r="R35" s="59"/>
      <c r="S35" s="67">
        <v>16.399999999999999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>
        <f ca="1">IF(O36=C6,COUNTIF(O7:O36,C6),"")</f>
        <v>4</v>
      </c>
      <c r="D36" s="1" t="str">
        <f ca="1">IF(O36=D6,COUNTIF(O7:O36,D6),"")</f>
        <v/>
      </c>
      <c r="E36" s="1" t="str">
        <f ca="1">IF(O36=E6,COUNTIF(O7:O36,E6),"")</f>
        <v/>
      </c>
      <c r="F36" s="1" t="str">
        <f ca="1">IF(O36=F6,COUNTIF(O7:O36,F6),"")</f>
        <v/>
      </c>
      <c r="G36" s="62">
        <f t="shared" si="0"/>
        <v>30</v>
      </c>
      <c r="H36" s="7">
        <v>42</v>
      </c>
      <c r="I36" s="129" t="str">
        <f t="shared" ca="1" si="1"/>
        <v>Brandon Pye</v>
      </c>
      <c r="J36" s="129"/>
      <c r="K36" s="129"/>
      <c r="L36" s="129"/>
      <c r="M36" s="129"/>
      <c r="N36" s="129"/>
      <c r="O36" s="59" t="str">
        <f t="shared" ca="1" si="2"/>
        <v>Durham</v>
      </c>
      <c r="P36" s="59"/>
      <c r="Q36" s="59"/>
      <c r="R36" s="59"/>
      <c r="S36" s="67">
        <v>16.399999999999999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 t="str">
        <f ca="1">IF(O37=B6,COUNTIF(O7:O37,B6),"")</f>
        <v/>
      </c>
      <c r="C37" s="1" t="str">
        <f ca="1">IF(O37=C6,COUNTIF(O7:O37,C6),"")</f>
        <v/>
      </c>
      <c r="D37" s="1">
        <f ca="1">IF(O37=D6,COUNTIF(O7:O37,D6),"")</f>
        <v>11</v>
      </c>
      <c r="E37" s="1" t="str">
        <f ca="1">IF(O37=E6,COUNTIF(O7:O37,E6),"")</f>
        <v/>
      </c>
      <c r="F37" s="1" t="str">
        <f ca="1">IF(O37=F6,COUNTIF(O7:O37,F6),"")</f>
        <v/>
      </c>
      <c r="G37" s="62">
        <f t="shared" si="0"/>
        <v>31</v>
      </c>
      <c r="H37" s="7">
        <v>70</v>
      </c>
      <c r="I37" s="129" t="str">
        <f t="shared" ca="1" si="1"/>
        <v>Ethan Bond</v>
      </c>
      <c r="J37" s="129"/>
      <c r="K37" s="129"/>
      <c r="L37" s="129"/>
      <c r="M37" s="129"/>
      <c r="N37" s="129"/>
      <c r="O37" s="59" t="str">
        <f t="shared" ca="1" si="2"/>
        <v>Northumberland</v>
      </c>
      <c r="P37" s="59"/>
      <c r="Q37" s="59"/>
      <c r="R37" s="59"/>
      <c r="S37" s="67">
        <v>16.420000000000002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>
        <f ca="1">IF(O38=C6,COUNTIF(O7:O38,C6),"")</f>
        <v>5</v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62">
        <f t="shared" si="0"/>
        <v>32</v>
      </c>
      <c r="H38" s="7">
        <v>47</v>
      </c>
      <c r="I38" s="129" t="str">
        <f t="shared" ca="1" si="1"/>
        <v>Sam Rhodes-Dauber</v>
      </c>
      <c r="J38" s="129"/>
      <c r="K38" s="129"/>
      <c r="L38" s="129"/>
      <c r="M38" s="129"/>
      <c r="N38" s="129"/>
      <c r="O38" s="59" t="str">
        <f t="shared" ca="1" si="2"/>
        <v>Durham</v>
      </c>
      <c r="P38" s="59"/>
      <c r="Q38" s="59"/>
      <c r="R38" s="59"/>
      <c r="S38" s="67">
        <v>16.43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>
        <f ca="1">IF(O39=B6,COUNTIF(O7:O39,B6),"")</f>
        <v>7</v>
      </c>
      <c r="C39" s="1" t="str">
        <f ca="1">IF(O39=C6,COUNTIF(O7:O39,C6),"")</f>
        <v/>
      </c>
      <c r="D39" s="1" t="str">
        <f ca="1">IF(O39=D6,COUNTIF(O7:O39,D6),"")</f>
        <v/>
      </c>
      <c r="E39" s="1" t="str">
        <f ca="1">IF(O39=E6,COUNTIF(O7:O39,E6),"")</f>
        <v/>
      </c>
      <c r="F39" s="1" t="str">
        <f ca="1">IF(O39=F6,COUNTIF(O7:O39,F6),"")</f>
        <v/>
      </c>
      <c r="G39" s="62">
        <f t="shared" si="0"/>
        <v>33</v>
      </c>
      <c r="H39" s="7">
        <v>25</v>
      </c>
      <c r="I39" s="129" t="str">
        <f t="shared" ca="1" si="1"/>
        <v>Henry Hunter</v>
      </c>
      <c r="J39" s="129"/>
      <c r="K39" s="129"/>
      <c r="L39" s="129"/>
      <c r="M39" s="129"/>
      <c r="N39" s="129"/>
      <c r="O39" s="59" t="str">
        <f t="shared" ca="1" si="2"/>
        <v>Cumbria</v>
      </c>
      <c r="P39" s="59"/>
      <c r="Q39" s="59"/>
      <c r="R39" s="59"/>
      <c r="S39" s="67">
        <v>16.440000000000001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>
        <f ca="1">IF(O40=B6,COUNTIF(O7:O40,B6),"")</f>
        <v>8</v>
      </c>
      <c r="C40" s="1" t="str">
        <f ca="1">IF(O40=C6,COUNTIF(O7:O40,C6),"")</f>
        <v/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62">
        <f t="shared" si="0"/>
        <v>34</v>
      </c>
      <c r="H40" s="7">
        <v>40</v>
      </c>
      <c r="I40" s="129" t="str">
        <f t="shared" ca="1" si="1"/>
        <v>Jack Collett</v>
      </c>
      <c r="J40" s="129"/>
      <c r="K40" s="129"/>
      <c r="L40" s="129"/>
      <c r="M40" s="129"/>
      <c r="N40" s="129"/>
      <c r="O40" s="59" t="str">
        <f t="shared" ca="1" si="2"/>
        <v>Cumbria</v>
      </c>
      <c r="P40" s="59"/>
      <c r="Q40" s="59"/>
      <c r="R40" s="59"/>
      <c r="S40" s="67">
        <v>16.45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>
        <f ca="1">IF(O41=C6,COUNTIF(O7:O41,C6),"")</f>
        <v>6</v>
      </c>
      <c r="D41" s="1" t="str">
        <f ca="1">IF(O41=D6,COUNTIF(O7:O41,D6),"")</f>
        <v/>
      </c>
      <c r="E41" s="1" t="str">
        <f ca="1">IF(O41=E6,COUNTIF(O7:O41,E6),"")</f>
        <v/>
      </c>
      <c r="F41" s="1" t="str">
        <f ca="1">IF(O41=F6,COUNTIF(O7:O41,F6),"")</f>
        <v/>
      </c>
      <c r="G41" s="62">
        <f t="shared" si="0"/>
        <v>35</v>
      </c>
      <c r="H41" s="7">
        <v>45</v>
      </c>
      <c r="I41" s="129" t="str">
        <f t="shared" ca="1" si="1"/>
        <v>Theo Barron</v>
      </c>
      <c r="J41" s="129"/>
      <c r="K41" s="129"/>
      <c r="L41" s="129"/>
      <c r="M41" s="129"/>
      <c r="N41" s="129"/>
      <c r="O41" s="59" t="str">
        <f t="shared" ca="1" si="2"/>
        <v>Durham</v>
      </c>
      <c r="P41" s="59"/>
      <c r="Q41" s="59"/>
      <c r="R41" s="59"/>
      <c r="S41" s="67">
        <v>16.489999999999998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 t="str">
        <f ca="1">IF(O42=D6,COUNTIF(O7:O42,D6),"")</f>
        <v/>
      </c>
      <c r="E42" s="1">
        <f ca="1">IF(O42=E6,COUNTIF(O7:O42,E6),"")</f>
        <v>8</v>
      </c>
      <c r="F42" s="1" t="str">
        <f ca="1">IF(O42=F6,COUNTIF(O7:O42,F6),"")</f>
        <v/>
      </c>
      <c r="G42" s="62">
        <f t="shared" si="0"/>
        <v>36</v>
      </c>
      <c r="H42" s="7">
        <v>95</v>
      </c>
      <c r="I42" s="129" t="str">
        <f t="shared" ca="1" si="1"/>
        <v>Joe Reeve</v>
      </c>
      <c r="J42" s="129"/>
      <c r="K42" s="129"/>
      <c r="L42" s="129"/>
      <c r="M42" s="129"/>
      <c r="N42" s="129"/>
      <c r="O42" s="59" t="str">
        <f t="shared" ca="1" si="2"/>
        <v>North Yorkshire</v>
      </c>
      <c r="P42" s="59"/>
      <c r="Q42" s="59"/>
      <c r="R42" s="59"/>
      <c r="S42" s="67">
        <v>16.5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 t="str">
        <f ca="1">IF(O43=C6,COUNTIF(O7:O43,C6),"")</f>
        <v/>
      </c>
      <c r="D43" s="1" t="str">
        <f ca="1">IF(O43=D6,COUNTIF(O7:O43,D6),"")</f>
        <v/>
      </c>
      <c r="E43" s="1">
        <f ca="1">IF(O43=E6,COUNTIF(O7:O43,E6),"")</f>
        <v>9</v>
      </c>
      <c r="F43" s="1" t="str">
        <f ca="1">IF(O43=F6,COUNTIF(O7:O43,F6),"")</f>
        <v/>
      </c>
      <c r="G43" s="62">
        <f t="shared" si="0"/>
        <v>37</v>
      </c>
      <c r="H43" s="7">
        <v>90</v>
      </c>
      <c r="I43" s="129" t="str">
        <f t="shared" ca="1" si="1"/>
        <v>Tom O’Mahoney</v>
      </c>
      <c r="J43" s="129"/>
      <c r="K43" s="129"/>
      <c r="L43" s="129"/>
      <c r="M43" s="129"/>
      <c r="N43" s="129"/>
      <c r="O43" s="59" t="str">
        <f t="shared" ca="1" si="2"/>
        <v>North Yorkshire</v>
      </c>
      <c r="P43" s="59"/>
      <c r="Q43" s="59"/>
      <c r="R43" s="59"/>
      <c r="S43" s="67">
        <v>16.52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>
        <f ca="1">IF(O44=B6,COUNTIF(O7:O44,B6),"")</f>
        <v>9</v>
      </c>
      <c r="C44" s="1" t="str">
        <f ca="1">IF(O44=C6,COUNTIF(O7:O44,C6),"")</f>
        <v/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62">
        <f t="shared" si="0"/>
        <v>38</v>
      </c>
      <c r="H44" s="7">
        <v>26</v>
      </c>
      <c r="I44" s="129" t="str">
        <f t="shared" ca="1" si="1"/>
        <v>James Dickson</v>
      </c>
      <c r="J44" s="129"/>
      <c r="K44" s="129"/>
      <c r="L44" s="129"/>
      <c r="M44" s="129"/>
      <c r="N44" s="129"/>
      <c r="O44" s="59" t="str">
        <f t="shared" ca="1" si="2"/>
        <v>Cumbria</v>
      </c>
      <c r="P44" s="59"/>
      <c r="Q44" s="59"/>
      <c r="R44" s="59"/>
      <c r="S44" s="67">
        <v>16.53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>
        <f ca="1">IF(O45=C6,COUNTIF(O7:O45,C6),"")</f>
        <v>7</v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62">
        <f t="shared" si="0"/>
        <v>39</v>
      </c>
      <c r="H45" s="7">
        <v>44</v>
      </c>
      <c r="I45" s="129" t="str">
        <f t="shared" ca="1" si="1"/>
        <v>Daniel Richardson</v>
      </c>
      <c r="J45" s="129"/>
      <c r="K45" s="129"/>
      <c r="L45" s="129"/>
      <c r="M45" s="129"/>
      <c r="N45" s="129"/>
      <c r="O45" s="59" t="str">
        <f t="shared" ca="1" si="2"/>
        <v>Durham</v>
      </c>
      <c r="P45" s="59"/>
      <c r="Q45" s="59"/>
      <c r="R45" s="59"/>
      <c r="S45" s="67">
        <v>16.55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>
        <f ca="1">IF(O46=B6,COUNTIF(O7:O46,B6),"")</f>
        <v>10</v>
      </c>
      <c r="C46" s="1" t="str">
        <f ca="1">IF(O46=C6,COUNTIF(O7:O46,C6),"")</f>
        <v/>
      </c>
      <c r="D46" s="1" t="str">
        <f ca="1">IF(O46=D6,COUNTIF(O7:O46,D6),"")</f>
        <v/>
      </c>
      <c r="E46" s="1" t="str">
        <f ca="1">IF(O46=E6,COUNTIF(O7:O46,E6),"")</f>
        <v/>
      </c>
      <c r="F46" s="1" t="str">
        <f ca="1">IF(O46=F6,COUNTIF(O7:O46,F6),"")</f>
        <v/>
      </c>
      <c r="G46" s="62">
        <f t="shared" si="0"/>
        <v>40</v>
      </c>
      <c r="H46" s="7">
        <v>35</v>
      </c>
      <c r="I46" s="129" t="str">
        <f t="shared" ca="1" si="1"/>
        <v>Finley Corkill</v>
      </c>
      <c r="J46" s="129"/>
      <c r="K46" s="129"/>
      <c r="L46" s="129"/>
      <c r="M46" s="129"/>
      <c r="N46" s="129"/>
      <c r="O46" s="59" t="str">
        <f t="shared" ca="1" si="2"/>
        <v>Cumbria</v>
      </c>
      <c r="P46" s="59"/>
      <c r="Q46" s="59"/>
      <c r="R46" s="59"/>
      <c r="S46" s="67">
        <v>16.559999999999999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 t="str">
        <f ca="1">IF(O47=B6,COUNTIF(O7:O47,B6),"")</f>
        <v/>
      </c>
      <c r="C47" s="1" t="str">
        <f ca="1">IF(O47=C6,COUNTIF(O7:O47,C6),"")</f>
        <v/>
      </c>
      <c r="D47" s="1" t="str">
        <f ca="1">IF(O47=D6,COUNTIF(O7:O47,D6),"")</f>
        <v/>
      </c>
      <c r="E47" s="1">
        <f ca="1">IF(O47=E6,COUNTIF(O7:O47,E6),"")</f>
        <v>10</v>
      </c>
      <c r="F47" s="1" t="str">
        <f ca="1">IF(O47=F6,COUNTIF(O7:O47,F6),"")</f>
        <v/>
      </c>
      <c r="G47" s="62">
        <f t="shared" si="0"/>
        <v>41</v>
      </c>
      <c r="H47" s="7">
        <v>82</v>
      </c>
      <c r="I47" s="129" t="str">
        <f t="shared" ca="1" si="1"/>
        <v>Oska Stringer</v>
      </c>
      <c r="J47" s="129"/>
      <c r="K47" s="129"/>
      <c r="L47" s="129"/>
      <c r="M47" s="129"/>
      <c r="N47" s="129"/>
      <c r="O47" s="59" t="str">
        <f t="shared" ca="1" si="2"/>
        <v>North Yorkshire</v>
      </c>
      <c r="P47" s="59"/>
      <c r="Q47" s="59"/>
      <c r="R47" s="59"/>
      <c r="S47" s="67">
        <v>16.59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 t="str">
        <f ca="1">IF(O48=B6,COUNTIF(O7:O48,B6),"")</f>
        <v/>
      </c>
      <c r="C48" s="1" t="str">
        <f ca="1">IF(O48=C6,COUNTIF(O7:O48,C6),"")</f>
        <v/>
      </c>
      <c r="D48" s="1">
        <f ca="1">IF(O48=D6,COUNTIF(O7:O48,D6),"")</f>
        <v>12</v>
      </c>
      <c r="E48" s="1" t="str">
        <f ca="1">IF(O48=E6,COUNTIF(O7:O48,E6),"")</f>
        <v/>
      </c>
      <c r="F48" s="1" t="str">
        <f ca="1">IF(O48=F6,COUNTIF(O7:O48,F6),"")</f>
        <v/>
      </c>
      <c r="G48" s="62">
        <f t="shared" si="0"/>
        <v>42</v>
      </c>
      <c r="H48" s="7">
        <v>75</v>
      </c>
      <c r="I48" s="129" t="str">
        <f t="shared" ca="1" si="1"/>
        <v>Leo Kirsopp</v>
      </c>
      <c r="J48" s="129"/>
      <c r="K48" s="129"/>
      <c r="L48" s="129"/>
      <c r="M48" s="129"/>
      <c r="N48" s="129"/>
      <c r="O48" s="59" t="str">
        <f t="shared" ca="1" si="2"/>
        <v>Northumberland</v>
      </c>
      <c r="P48" s="59"/>
      <c r="Q48" s="59"/>
      <c r="R48" s="59"/>
      <c r="S48" s="67">
        <v>17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>
        <f ca="1">IF(O49=C6,COUNTIF(O7:O49,C6),"")</f>
        <v>8</v>
      </c>
      <c r="D49" s="1" t="str">
        <f ca="1">IF(O49=D6,COUNTIF(O7:O49,D6),"")</f>
        <v/>
      </c>
      <c r="E49" s="1" t="str">
        <f ca="1">IF(O49=E6,COUNTIF(O7:O49,E6),"")</f>
        <v/>
      </c>
      <c r="F49" s="1" t="str">
        <f ca="1">IF(O49=F6,COUNTIF(O7:O49,F6),"")</f>
        <v/>
      </c>
      <c r="G49" s="62">
        <f t="shared" si="0"/>
        <v>43</v>
      </c>
      <c r="H49" s="7">
        <v>59</v>
      </c>
      <c r="I49" s="129" t="str">
        <f t="shared" ca="1" si="1"/>
        <v>Sam Terry</v>
      </c>
      <c r="J49" s="129"/>
      <c r="K49" s="129"/>
      <c r="L49" s="129"/>
      <c r="M49" s="129"/>
      <c r="N49" s="129"/>
      <c r="O49" s="59" t="str">
        <f t="shared" ca="1" si="2"/>
        <v>Durham</v>
      </c>
      <c r="P49" s="59"/>
      <c r="Q49" s="59"/>
      <c r="R49" s="59"/>
      <c r="S49" s="67">
        <v>17.010000000000002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 t="str">
        <f ca="1">IF(O50=C6,COUNTIF(O7:O50,C6),"")</f>
        <v/>
      </c>
      <c r="D50" s="1" t="str">
        <f ca="1">IF(O50=D6,COUNTIF(O7:O50,D6),"")</f>
        <v/>
      </c>
      <c r="E50" s="1">
        <f ca="1">IF(O50=E6,COUNTIF(O7:O50,E6),"")</f>
        <v>11</v>
      </c>
      <c r="F50" s="1" t="str">
        <f ca="1">IF(O50=F6,COUNTIF(O7:O50,F6),"")</f>
        <v/>
      </c>
      <c r="G50" s="62">
        <f t="shared" si="0"/>
        <v>44</v>
      </c>
      <c r="H50" s="7">
        <v>93</v>
      </c>
      <c r="I50" s="129" t="str">
        <f t="shared" ca="1" si="1"/>
        <v>isaac Henson</v>
      </c>
      <c r="J50" s="129"/>
      <c r="K50" s="129"/>
      <c r="L50" s="129"/>
      <c r="M50" s="129"/>
      <c r="N50" s="129"/>
      <c r="O50" s="59" t="str">
        <f t="shared" ca="1" si="2"/>
        <v>North Yorkshire</v>
      </c>
      <c r="P50" s="59"/>
      <c r="Q50" s="59"/>
      <c r="R50" s="59"/>
      <c r="S50" s="67">
        <v>17.059999999999999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>
        <f ca="1">IF(O51=A6,COUNTIF(O7:O51,A6),"")</f>
        <v>4</v>
      </c>
      <c r="B51" s="1" t="str">
        <f ca="1">IF(O51=B6,COUNTIF(O7:O51,B6),"")</f>
        <v/>
      </c>
      <c r="C51" s="1" t="str">
        <f ca="1">IF(O51=C6,COUNTIF(O7:O51,C6),"")</f>
        <v/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62">
        <f t="shared" si="0"/>
        <v>45</v>
      </c>
      <c r="H51" s="7">
        <v>6</v>
      </c>
      <c r="I51" s="129" t="str">
        <f t="shared" ca="1" si="1"/>
        <v>Adam Tilling</v>
      </c>
      <c r="J51" s="129"/>
      <c r="K51" s="129"/>
      <c r="L51" s="129"/>
      <c r="M51" s="129"/>
      <c r="N51" s="129"/>
      <c r="O51" s="59" t="str">
        <f t="shared" ca="1" si="2"/>
        <v>Cleveland</v>
      </c>
      <c r="P51" s="59"/>
      <c r="Q51" s="59"/>
      <c r="R51" s="59"/>
      <c r="S51" s="67">
        <v>17.079999999999998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>
        <f ca="1">IF(O52=A6,COUNTIF(O7:O52,A6),"")</f>
        <v>5</v>
      </c>
      <c r="B52" s="1" t="str">
        <f ca="1">IF(O52=B6,COUNTIF(O7:O52,B6),"")</f>
        <v/>
      </c>
      <c r="C52" s="1" t="str">
        <f ca="1">IF(O52=C6,COUNTIF(O7:O52,C6),"")</f>
        <v/>
      </c>
      <c r="D52" s="1" t="str">
        <f ca="1">IF(O52=D6,COUNTIF(O7:O52,D6),"")</f>
        <v/>
      </c>
      <c r="E52" s="1" t="str">
        <f ca="1">IF(O52=E6,COUNTIF(O7:O52,E6),"")</f>
        <v/>
      </c>
      <c r="F52" s="1" t="str">
        <f ca="1">IF(O52=F6,COUNTIF(O7:O52,F6),"")</f>
        <v/>
      </c>
      <c r="G52" s="62">
        <f t="shared" si="0"/>
        <v>46</v>
      </c>
      <c r="H52" s="7">
        <v>4</v>
      </c>
      <c r="I52" s="129" t="str">
        <f t="shared" ca="1" si="1"/>
        <v>Ben Hodgson</v>
      </c>
      <c r="J52" s="129"/>
      <c r="K52" s="129"/>
      <c r="L52" s="129"/>
      <c r="M52" s="129"/>
      <c r="N52" s="129"/>
      <c r="O52" s="59" t="str">
        <f t="shared" ca="1" si="2"/>
        <v>Cleveland</v>
      </c>
      <c r="P52" s="59"/>
      <c r="Q52" s="59"/>
      <c r="R52" s="59"/>
      <c r="S52" s="67">
        <v>17.100000000000001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>
        <f ca="1">IF(O53=C6,COUNTIF(O7:O53,C6),"")</f>
        <v>9</v>
      </c>
      <c r="D53" s="1" t="str">
        <f ca="1">IF(O53=D6,COUNTIF(O7:O53,D6),"")</f>
        <v/>
      </c>
      <c r="E53" s="1" t="str">
        <f ca="1">IF(O53=E6,COUNTIF(O7:O53,E6),"")</f>
        <v/>
      </c>
      <c r="F53" s="1" t="str">
        <f ca="1">IF(O53=F6,COUNTIF(O7:O53,F6),"")</f>
        <v/>
      </c>
      <c r="G53" s="62">
        <f t="shared" si="0"/>
        <v>47</v>
      </c>
      <c r="H53" s="7">
        <v>48</v>
      </c>
      <c r="I53" s="129" t="str">
        <f t="shared" ca="1" si="1"/>
        <v>Noah Glavnille</v>
      </c>
      <c r="J53" s="129"/>
      <c r="K53" s="129"/>
      <c r="L53" s="129"/>
      <c r="M53" s="129"/>
      <c r="N53" s="129"/>
      <c r="O53" s="59" t="str">
        <f t="shared" ca="1" si="2"/>
        <v>Durham</v>
      </c>
      <c r="P53" s="59"/>
      <c r="Q53" s="59"/>
      <c r="R53" s="59"/>
      <c r="S53" s="67">
        <v>17.11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>
        <f ca="1">IF(O54=C6,COUNTIF(O7:O54,C6),"")</f>
        <v>10</v>
      </c>
      <c r="D54" s="1" t="str">
        <f ca="1">IF(O54=D6,COUNTIF(O7:O54,D6),"")</f>
        <v/>
      </c>
      <c r="E54" s="1" t="str">
        <f ca="1">IF(O54=E6,COUNTIF(O7:O54,E6),"")</f>
        <v/>
      </c>
      <c r="F54" s="1" t="str">
        <f ca="1">IF(O54=F6,COUNTIF(O7:O54,F6),"")</f>
        <v/>
      </c>
      <c r="G54" s="62">
        <f t="shared" si="0"/>
        <v>48</v>
      </c>
      <c r="H54" s="7">
        <v>46</v>
      </c>
      <c r="I54" s="129" t="str">
        <f t="shared" ca="1" si="1"/>
        <v>Scott Thompson</v>
      </c>
      <c r="J54" s="129"/>
      <c r="K54" s="129"/>
      <c r="L54" s="129"/>
      <c r="M54" s="129"/>
      <c r="N54" s="129"/>
      <c r="O54" s="59" t="str">
        <f t="shared" ca="1" si="2"/>
        <v>Durham</v>
      </c>
      <c r="P54" s="59"/>
      <c r="Q54" s="59"/>
      <c r="R54" s="59"/>
      <c r="S54" s="67">
        <v>17.11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>
        <f ca="1">IF(O55=A6,COUNTIF(O7:O55,A6),"")</f>
        <v>6</v>
      </c>
      <c r="B55" s="1" t="str">
        <f ca="1">IF(O55=B6,COUNTIF(O7:O55,B6),"")</f>
        <v/>
      </c>
      <c r="C55" s="1" t="str">
        <f ca="1">IF(O55=C6,COUNTIF(O7:O55,C6),"")</f>
        <v/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62">
        <f t="shared" si="0"/>
        <v>49</v>
      </c>
      <c r="H55" s="7">
        <v>9</v>
      </c>
      <c r="I55" s="129" t="str">
        <f t="shared" ca="1" si="1"/>
        <v>Jeremy Vigousky</v>
      </c>
      <c r="J55" s="129"/>
      <c r="K55" s="129"/>
      <c r="L55" s="129"/>
      <c r="M55" s="129"/>
      <c r="N55" s="129"/>
      <c r="O55" s="59" t="str">
        <f t="shared" ca="1" si="2"/>
        <v>Cleveland</v>
      </c>
      <c r="P55" s="59"/>
      <c r="Q55" s="59"/>
      <c r="R55" s="59"/>
      <c r="S55" s="67">
        <v>17.12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>
        <f ca="1">IF(O56=B6,COUNTIF(O7:O56,B6),"")</f>
        <v>11</v>
      </c>
      <c r="C56" s="1" t="str">
        <f ca="1">IF(O56=C6,COUNTIF(O7:O56,C6),"")</f>
        <v/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62">
        <f t="shared" si="0"/>
        <v>50</v>
      </c>
      <c r="H56" s="7">
        <v>30</v>
      </c>
      <c r="I56" s="129" t="str">
        <f t="shared" ca="1" si="1"/>
        <v>Oliver Willetts</v>
      </c>
      <c r="J56" s="129"/>
      <c r="K56" s="129"/>
      <c r="L56" s="129"/>
      <c r="M56" s="129"/>
      <c r="N56" s="129"/>
      <c r="O56" s="59" t="str">
        <f t="shared" ca="1" si="2"/>
        <v>Cumbria</v>
      </c>
      <c r="P56" s="59"/>
      <c r="Q56" s="59"/>
      <c r="R56" s="59"/>
      <c r="S56" s="67">
        <v>17.14</v>
      </c>
      <c r="T56" s="6">
        <f t="shared" si="3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>
        <f ca="1">IF(O57=B6,COUNTIF(O7:O57,B6),"")</f>
        <v>12</v>
      </c>
      <c r="C57" s="1" t="str">
        <f ca="1">IF(O57=C6,COUNTIF(O7:O57,C6),"")</f>
        <v/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62">
        <f t="shared" si="0"/>
        <v>51</v>
      </c>
      <c r="H57" s="7">
        <v>32</v>
      </c>
      <c r="I57" s="129" t="str">
        <f t="shared" ca="1" si="1"/>
        <v>Baxter Oliver</v>
      </c>
      <c r="J57" s="129"/>
      <c r="K57" s="129"/>
      <c r="L57" s="129"/>
      <c r="M57" s="129"/>
      <c r="N57" s="129"/>
      <c r="O57" s="59" t="str">
        <f t="shared" ca="1" si="2"/>
        <v>Cumbria</v>
      </c>
      <c r="P57" s="59"/>
      <c r="Q57" s="59"/>
      <c r="R57" s="59"/>
      <c r="S57" s="67">
        <v>17.149999999999999</v>
      </c>
      <c r="T57" s="6">
        <f t="shared" si="3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 t="str">
        <f ca="1">IF(O58=C6,COUNTIF(O7:O58,C6),"")</f>
        <v/>
      </c>
      <c r="D58" s="1">
        <f ca="1">IF(O58=D6,COUNTIF(O7:O58,D6),"")</f>
        <v>13</v>
      </c>
      <c r="E58" s="1" t="str">
        <f ca="1">IF(O58=E6,COUNTIF(O7:O58,E6),"")</f>
        <v/>
      </c>
      <c r="F58" s="1" t="str">
        <f ca="1">IF(O58=F6,COUNTIF(O7:O58,F6),"")</f>
        <v/>
      </c>
      <c r="G58" s="62">
        <f t="shared" si="0"/>
        <v>52</v>
      </c>
      <c r="H58" s="7">
        <v>76</v>
      </c>
      <c r="I58" s="129" t="str">
        <f t="shared" ca="1" si="1"/>
        <v>Ralph Robson</v>
      </c>
      <c r="J58" s="129"/>
      <c r="K58" s="129"/>
      <c r="L58" s="129"/>
      <c r="M58" s="129"/>
      <c r="N58" s="129"/>
      <c r="O58" s="59" t="str">
        <f t="shared" ca="1" si="2"/>
        <v>Northumberland</v>
      </c>
      <c r="P58" s="59"/>
      <c r="Q58" s="59"/>
      <c r="R58" s="59"/>
      <c r="S58" s="67">
        <v>17.16</v>
      </c>
      <c r="T58" s="6">
        <f t="shared" si="3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 t="str">
        <f ca="1">IF(O59=B6,COUNTIF(O7:O59,B6),"")</f>
        <v/>
      </c>
      <c r="C59" s="1" t="str">
        <f ca="1">IF(O59=C6,COUNTIF(O7:O59,C6),"")</f>
        <v/>
      </c>
      <c r="D59" s="1" t="str">
        <f ca="1">IF(O59=D6,COUNTIF(O7:O59,D6),"")</f>
        <v/>
      </c>
      <c r="E59" s="1">
        <f ca="1">IF(O59=E6,COUNTIF(O7:O59,E6),"")</f>
        <v>12</v>
      </c>
      <c r="F59" s="1" t="str">
        <f ca="1">IF(O59=F6,COUNTIF(O7:O59,F6),"")</f>
        <v/>
      </c>
      <c r="G59" s="62">
        <f t="shared" si="0"/>
        <v>53</v>
      </c>
      <c r="H59" s="7">
        <v>96</v>
      </c>
      <c r="I59" s="129" t="str">
        <f t="shared" ca="1" si="1"/>
        <v>Archie Gray</v>
      </c>
      <c r="J59" s="129"/>
      <c r="K59" s="129"/>
      <c r="L59" s="129"/>
      <c r="M59" s="129"/>
      <c r="N59" s="129"/>
      <c r="O59" s="59" t="str">
        <f t="shared" ca="1" si="2"/>
        <v>North Yorkshire</v>
      </c>
      <c r="P59" s="59"/>
      <c r="Q59" s="59"/>
      <c r="R59" s="59"/>
      <c r="S59" s="67">
        <v>17.18</v>
      </c>
      <c r="T59" s="6">
        <f t="shared" si="3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>
        <f ca="1">IF(O60=B6,COUNTIF(O7:O60,B6),"")</f>
        <v>13</v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62">
        <f t="shared" si="0"/>
        <v>54</v>
      </c>
      <c r="H60" s="7">
        <v>36</v>
      </c>
      <c r="I60" s="129" t="str">
        <f t="shared" ca="1" si="1"/>
        <v>Harry Ewbank</v>
      </c>
      <c r="J60" s="129"/>
      <c r="K60" s="129"/>
      <c r="L60" s="129"/>
      <c r="M60" s="129"/>
      <c r="N60" s="129"/>
      <c r="O60" s="59" t="str">
        <f t="shared" ca="1" si="2"/>
        <v>Cumbria</v>
      </c>
      <c r="P60" s="59"/>
      <c r="Q60" s="59"/>
      <c r="R60" s="59"/>
      <c r="S60" s="67">
        <v>17.190000000000001</v>
      </c>
      <c r="T60" s="6">
        <f t="shared" si="3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 t="str">
        <f ca="1">IF(O61=C6,COUNTIF(O7:O61,C6),"")</f>
        <v/>
      </c>
      <c r="D61" s="1">
        <f ca="1">IF(O61=D6,COUNTIF(O7:O61,D6),"")</f>
        <v>14</v>
      </c>
      <c r="E61" s="1" t="str">
        <f ca="1">IF(O61=E6,COUNTIF(O7:O61,E6),"")</f>
        <v/>
      </c>
      <c r="F61" s="1" t="str">
        <f ca="1">IF(O61=F6,COUNTIF(O7:O61,F6),"")</f>
        <v/>
      </c>
      <c r="G61" s="62">
        <f t="shared" si="0"/>
        <v>55</v>
      </c>
      <c r="H61" s="7">
        <v>74</v>
      </c>
      <c r="I61" s="129" t="str">
        <f t="shared" ca="1" si="1"/>
        <v>Max Murray-John</v>
      </c>
      <c r="J61" s="129"/>
      <c r="K61" s="129"/>
      <c r="L61" s="129"/>
      <c r="M61" s="129"/>
      <c r="N61" s="129"/>
      <c r="O61" s="59" t="str">
        <f t="shared" ca="1" si="2"/>
        <v>Northumberland</v>
      </c>
      <c r="P61" s="59"/>
      <c r="Q61" s="59"/>
      <c r="R61" s="59"/>
      <c r="S61" s="67">
        <v>17.2</v>
      </c>
      <c r="T61" s="6">
        <f t="shared" si="3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>
        <f ca="1">IF(O62=B6,COUNTIF(O7:O62,B6),"")</f>
        <v>14</v>
      </c>
      <c r="C62" s="1" t="str">
        <f ca="1">IF(O62=C6,COUNTIF(O7:O62,C6),"")</f>
        <v/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62">
        <f t="shared" si="0"/>
        <v>56</v>
      </c>
      <c r="H62" s="7">
        <v>33</v>
      </c>
      <c r="I62" s="129" t="str">
        <f t="shared" ca="1" si="1"/>
        <v>Hector Westmoreland-Nicholson</v>
      </c>
      <c r="J62" s="129"/>
      <c r="K62" s="129"/>
      <c r="L62" s="129"/>
      <c r="M62" s="129"/>
      <c r="N62" s="129"/>
      <c r="O62" s="59" t="str">
        <f t="shared" ca="1" si="2"/>
        <v>Cumbria</v>
      </c>
      <c r="P62" s="59"/>
      <c r="Q62" s="59"/>
      <c r="R62" s="59"/>
      <c r="S62" s="67">
        <v>17.28</v>
      </c>
      <c r="T62" s="6">
        <f t="shared" si="3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 t="str">
        <f ca="1">IF(O63=B6,COUNTIF(O7:O63,B6),"")</f>
        <v/>
      </c>
      <c r="C63" s="1">
        <f ca="1">IF(O63=C6,COUNTIF(O7:O63,C6),"")</f>
        <v>11</v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62">
        <f t="shared" si="0"/>
        <v>57</v>
      </c>
      <c r="H63" s="7">
        <v>58</v>
      </c>
      <c r="I63" s="129" t="str">
        <f t="shared" ca="1" si="1"/>
        <v>Ivo Schull-Andreu</v>
      </c>
      <c r="J63" s="129"/>
      <c r="K63" s="129"/>
      <c r="L63" s="129"/>
      <c r="M63" s="129"/>
      <c r="N63" s="129"/>
      <c r="O63" s="59" t="str">
        <f t="shared" ca="1" si="2"/>
        <v>Durham</v>
      </c>
      <c r="P63" s="59"/>
      <c r="Q63" s="59"/>
      <c r="R63" s="59"/>
      <c r="S63" s="67">
        <v>17.3</v>
      </c>
      <c r="T63" s="6">
        <f t="shared" si="3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 t="str">
        <f ca="1">IF(O64=C6,COUNTIF(O7:O64,C6),"")</f>
        <v/>
      </c>
      <c r="D64" s="1">
        <f ca="1">IF(O64=D6,COUNTIF(O7:O64,D6),"")</f>
        <v>15</v>
      </c>
      <c r="E64" s="1" t="str">
        <f ca="1">IF(O64=E6,COUNTIF(O7:O64,E6),"")</f>
        <v/>
      </c>
      <c r="F64" s="1" t="str">
        <f ca="1">IF(O64=F6,COUNTIF(O7:O64,F6),"")</f>
        <v/>
      </c>
      <c r="G64" s="62">
        <f t="shared" si="0"/>
        <v>58</v>
      </c>
      <c r="H64" s="7">
        <v>66</v>
      </c>
      <c r="I64" s="129" t="str">
        <f t="shared" ca="1" si="1"/>
        <v>Silas Christie</v>
      </c>
      <c r="J64" s="129"/>
      <c r="K64" s="129"/>
      <c r="L64" s="129"/>
      <c r="M64" s="129"/>
      <c r="N64" s="129"/>
      <c r="O64" s="59" t="str">
        <f t="shared" ca="1" si="2"/>
        <v>Northumberland</v>
      </c>
      <c r="P64" s="59"/>
      <c r="Q64" s="59"/>
      <c r="R64" s="59"/>
      <c r="S64" s="67">
        <v>17.350000000000001</v>
      </c>
      <c r="T64" s="6">
        <f t="shared" si="3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 t="str">
        <f ca="1">IF(O65=C6,COUNTIF(O7:O65,C6),"")</f>
        <v/>
      </c>
      <c r="D65" s="1">
        <f ca="1">IF(O65=D6,COUNTIF(O7:O65,D6),"")</f>
        <v>16</v>
      </c>
      <c r="E65" s="1" t="str">
        <f ca="1">IF(O65=E6,COUNTIF(O7:O65,E6),"")</f>
        <v/>
      </c>
      <c r="F65" s="1" t="str">
        <f ca="1">IF(O65=F6,COUNTIF(O7:O65,F6),"")</f>
        <v/>
      </c>
      <c r="G65" s="62">
        <f t="shared" si="0"/>
        <v>59</v>
      </c>
      <c r="H65" s="7">
        <v>64</v>
      </c>
      <c r="I65" s="129" t="str">
        <f t="shared" ca="1" si="1"/>
        <v>Leo White</v>
      </c>
      <c r="J65" s="129"/>
      <c r="K65" s="129"/>
      <c r="L65" s="129"/>
      <c r="M65" s="129"/>
      <c r="N65" s="129"/>
      <c r="O65" s="59" t="str">
        <f t="shared" ca="1" si="2"/>
        <v>Northumberland</v>
      </c>
      <c r="P65" s="59"/>
      <c r="Q65" s="59"/>
      <c r="R65" s="59"/>
      <c r="S65" s="67">
        <v>17.36</v>
      </c>
      <c r="T65" s="6">
        <f t="shared" si="3"/>
        <v>1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 t="str">
        <f ca="1">IF(O66=A6,COUNTIF(O7:O66,A6),"")</f>
        <v/>
      </c>
      <c r="B66" s="1">
        <f ca="1">IF(O66=B6,COUNTIF(O7:O66,B6),"")</f>
        <v>15</v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62">
        <f t="shared" si="0"/>
        <v>60</v>
      </c>
      <c r="H66" s="7">
        <v>37</v>
      </c>
      <c r="I66" s="129" t="str">
        <f t="shared" ca="1" si="1"/>
        <v>Joseph Rigby</v>
      </c>
      <c r="J66" s="129"/>
      <c r="K66" s="129"/>
      <c r="L66" s="129"/>
      <c r="M66" s="129"/>
      <c r="N66" s="129"/>
      <c r="O66" s="59" t="str">
        <f t="shared" ca="1" si="2"/>
        <v>Cumbria</v>
      </c>
      <c r="P66" s="59"/>
      <c r="Q66" s="59"/>
      <c r="R66" s="59"/>
      <c r="S66" s="67">
        <v>17.41</v>
      </c>
      <c r="T66" s="6">
        <f t="shared" si="3"/>
        <v>1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>
        <f ca="1">IF(O67=A6,COUNTIF(O7:O67,A6),"")</f>
        <v>7</v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62">
        <f t="shared" si="0"/>
        <v>61</v>
      </c>
      <c r="H67" s="7">
        <v>13</v>
      </c>
      <c r="I67" s="129" t="str">
        <f t="shared" ca="1" si="1"/>
        <v>Charlie Mellor</v>
      </c>
      <c r="J67" s="129"/>
      <c r="K67" s="129"/>
      <c r="L67" s="129"/>
      <c r="M67" s="129"/>
      <c r="N67" s="129"/>
      <c r="O67" s="59" t="str">
        <f t="shared" ca="1" si="2"/>
        <v>Cleveland</v>
      </c>
      <c r="P67" s="59"/>
      <c r="Q67" s="59"/>
      <c r="R67" s="59"/>
      <c r="S67" s="67">
        <v>17.420000000000002</v>
      </c>
      <c r="T67" s="6">
        <f t="shared" si="3"/>
        <v>1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>
        <f ca="1">IF(O68=C6,COUNTIF(O7:O68,C6),"")</f>
        <v>12</v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62">
        <f t="shared" si="0"/>
        <v>62</v>
      </c>
      <c r="H68" s="7">
        <v>57</v>
      </c>
      <c r="I68" s="129" t="str">
        <f t="shared" ca="1" si="1"/>
        <v>Adam Richards</v>
      </c>
      <c r="J68" s="129"/>
      <c r="K68" s="129"/>
      <c r="L68" s="129"/>
      <c r="M68" s="129"/>
      <c r="N68" s="129"/>
      <c r="O68" s="59" t="str">
        <f t="shared" ca="1" si="2"/>
        <v>Durham</v>
      </c>
      <c r="P68" s="59"/>
      <c r="Q68" s="59"/>
      <c r="R68" s="59"/>
      <c r="S68" s="67">
        <v>17.420000000000002</v>
      </c>
      <c r="T68" s="6">
        <f t="shared" si="3"/>
        <v>1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>
        <f ca="1">IF(O69=E6,COUNTIF(O7:O69,E6),"")</f>
        <v>13</v>
      </c>
      <c r="F69" s="1" t="str">
        <f ca="1">IF(O69=F6,COUNTIF(O7:O69,F6),"")</f>
        <v/>
      </c>
      <c r="G69" s="62">
        <f t="shared" si="0"/>
        <v>63</v>
      </c>
      <c r="H69" s="7">
        <v>91</v>
      </c>
      <c r="I69" s="129" t="str">
        <f t="shared" ca="1" si="1"/>
        <v>Louis How</v>
      </c>
      <c r="J69" s="129"/>
      <c r="K69" s="129"/>
      <c r="L69" s="129"/>
      <c r="M69" s="129"/>
      <c r="N69" s="129"/>
      <c r="O69" s="59" t="str">
        <f t="shared" ca="1" si="2"/>
        <v>North Yorkshire</v>
      </c>
      <c r="P69" s="59"/>
      <c r="Q69" s="59"/>
      <c r="R69" s="59"/>
      <c r="S69" s="67">
        <v>17.47</v>
      </c>
      <c r="T69" s="6">
        <f t="shared" si="3"/>
        <v>1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>
        <f ca="1">IF(O70=B6,COUNTIF(O7:O70,B6),"")</f>
        <v>16</v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62">
        <f t="shared" si="0"/>
        <v>64</v>
      </c>
      <c r="H70" s="7">
        <v>24</v>
      </c>
      <c r="I70" s="129" t="str">
        <f t="shared" ca="1" si="1"/>
        <v>Thomas Brailsford</v>
      </c>
      <c r="J70" s="129"/>
      <c r="K70" s="129"/>
      <c r="L70" s="129"/>
      <c r="M70" s="129"/>
      <c r="N70" s="129"/>
      <c r="O70" s="59" t="str">
        <f t="shared" ca="1" si="2"/>
        <v>Cumbria</v>
      </c>
      <c r="P70" s="59"/>
      <c r="Q70" s="59"/>
      <c r="R70" s="59"/>
      <c r="S70" s="67">
        <v>17.48</v>
      </c>
      <c r="T70" s="6">
        <f t="shared" si="3"/>
        <v>1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 t="str">
        <f ca="1">IF(O71=B6,COUNTIF(O7:O71,B6),"")</f>
        <v/>
      </c>
      <c r="C71" s="1">
        <f ca="1">IF(O71=C6,COUNTIF(O7:O71,C6),"")</f>
        <v>13</v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62">
        <f t="shared" ref="G71:G106" si="4">IF(LEFT(S71,1)="D",0,AM71)</f>
        <v>65</v>
      </c>
      <c r="H71" s="7">
        <v>51</v>
      </c>
      <c r="I71" s="129" t="str">
        <f t="shared" ref="I71:I106" ca="1" si="5">IFERROR(VLOOKUP(H71,INDIRECT($AA$1),2,0),"")</f>
        <v>William Henderson</v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>Durham</v>
      </c>
      <c r="P71" s="59"/>
      <c r="Q71" s="59"/>
      <c r="R71" s="59"/>
      <c r="S71" s="67">
        <v>17.54</v>
      </c>
      <c r="T71" s="6">
        <f t="shared" ref="T71:T106" si="7">IF(H71=0,0,1)</f>
        <v>1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>
        <f ca="1">IF(O72=C6,COUNTIF(O7:O72,C6),"")</f>
        <v>14</v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62">
        <f t="shared" si="4"/>
        <v>66</v>
      </c>
      <c r="H72" s="7">
        <v>49</v>
      </c>
      <c r="I72" s="129" t="str">
        <f t="shared" ca="1" si="5"/>
        <v>Harry Ayre</v>
      </c>
      <c r="J72" s="129"/>
      <c r="K72" s="129"/>
      <c r="L72" s="129"/>
      <c r="M72" s="129"/>
      <c r="N72" s="129"/>
      <c r="O72" s="59" t="str">
        <f t="shared" ca="1" si="6"/>
        <v>Durham</v>
      </c>
      <c r="P72" s="59"/>
      <c r="Q72" s="59"/>
      <c r="R72" s="59"/>
      <c r="S72" s="67">
        <v>17.559999999999999</v>
      </c>
      <c r="T72" s="6">
        <f t="shared" si="7"/>
        <v>1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>
        <f ca="1">IF(O73=C6,COUNTIF(O7:O73,C6),"")</f>
        <v>15</v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62">
        <f t="shared" si="4"/>
        <v>67</v>
      </c>
      <c r="H73" s="7">
        <v>52</v>
      </c>
      <c r="I73" s="129" t="str">
        <f t="shared" ca="1" si="5"/>
        <v>James Mason-Douglas</v>
      </c>
      <c r="J73" s="129"/>
      <c r="K73" s="129"/>
      <c r="L73" s="129"/>
      <c r="M73" s="129"/>
      <c r="N73" s="129"/>
      <c r="O73" s="59" t="str">
        <f t="shared" ca="1" si="6"/>
        <v>Durham</v>
      </c>
      <c r="P73" s="59"/>
      <c r="Q73" s="59"/>
      <c r="R73" s="59"/>
      <c r="S73" s="67">
        <v>17.579999999999998</v>
      </c>
      <c r="T73" s="6">
        <f t="shared" si="7"/>
        <v>1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>
        <f ca="1">IF(O74=C6,COUNTIF(O7:O74,C6),"")</f>
        <v>16</v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62">
        <f t="shared" si="4"/>
        <v>68</v>
      </c>
      <c r="H74" s="7">
        <v>56</v>
      </c>
      <c r="I74" s="129" t="str">
        <f t="shared" ca="1" si="5"/>
        <v>Angus Milne</v>
      </c>
      <c r="J74" s="129"/>
      <c r="K74" s="129"/>
      <c r="L74" s="129"/>
      <c r="M74" s="129"/>
      <c r="N74" s="129"/>
      <c r="O74" s="59" t="str">
        <f t="shared" ca="1" si="6"/>
        <v>Durham</v>
      </c>
      <c r="P74" s="59"/>
      <c r="Q74" s="59"/>
      <c r="R74" s="59"/>
      <c r="S74" s="67">
        <v>17.59</v>
      </c>
      <c r="T74" s="6">
        <f t="shared" si="7"/>
        <v>1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>
        <f ca="1">IF(O75=A6,COUNTIF(O7:O75,A6),"")</f>
        <v>8</v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62">
        <f t="shared" si="4"/>
        <v>69</v>
      </c>
      <c r="H75" s="7">
        <v>12</v>
      </c>
      <c r="I75" s="129" t="str">
        <f t="shared" ca="1" si="5"/>
        <v>James Sayer</v>
      </c>
      <c r="J75" s="129"/>
      <c r="K75" s="129"/>
      <c r="L75" s="129"/>
      <c r="M75" s="129"/>
      <c r="N75" s="129"/>
      <c r="O75" s="59" t="str">
        <f t="shared" ca="1" si="6"/>
        <v>Cleveland</v>
      </c>
      <c r="P75" s="59"/>
      <c r="Q75" s="59"/>
      <c r="R75" s="59"/>
      <c r="S75" s="67">
        <v>18.309999999999999</v>
      </c>
      <c r="T75" s="6">
        <f t="shared" si="7"/>
        <v>1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>
        <f ca="1">IF(O76=A6,COUNTIF(O7:O76,A6),"")</f>
        <v>9</v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62">
        <f t="shared" si="4"/>
        <v>70</v>
      </c>
      <c r="H76" s="7">
        <v>15</v>
      </c>
      <c r="I76" s="129" t="str">
        <f t="shared" ca="1" si="5"/>
        <v>Owen Clapman</v>
      </c>
      <c r="J76" s="129"/>
      <c r="K76" s="129"/>
      <c r="L76" s="129"/>
      <c r="M76" s="129"/>
      <c r="N76" s="129"/>
      <c r="O76" s="59" t="str">
        <f t="shared" ca="1" si="6"/>
        <v>Cleveland</v>
      </c>
      <c r="P76" s="59"/>
      <c r="Q76" s="59"/>
      <c r="R76" s="59"/>
      <c r="S76" s="67">
        <v>18.350000000000001</v>
      </c>
      <c r="T76" s="6">
        <f t="shared" si="7"/>
        <v>1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>
        <f ca="1">IF(O77=C6,COUNTIF(O7:O77,C6),"")</f>
        <v>17</v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62">
        <f t="shared" si="4"/>
        <v>71</v>
      </c>
      <c r="H77" s="7">
        <v>53</v>
      </c>
      <c r="I77" s="129" t="str">
        <f t="shared" ca="1" si="5"/>
        <v>Benjamin Giles</v>
      </c>
      <c r="J77" s="129"/>
      <c r="K77" s="129"/>
      <c r="L77" s="129"/>
      <c r="M77" s="129"/>
      <c r="N77" s="129"/>
      <c r="O77" s="59" t="str">
        <f t="shared" ca="1" si="6"/>
        <v>Durham</v>
      </c>
      <c r="P77" s="59"/>
      <c r="Q77" s="59"/>
      <c r="R77" s="59"/>
      <c r="S77" s="67">
        <v>18.579999999999998</v>
      </c>
      <c r="T77" s="6">
        <f t="shared" si="7"/>
        <v>1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62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62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62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62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62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62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62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62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62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62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62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62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62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62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62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62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62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62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62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62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62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62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62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62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62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62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62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62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62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Junior Boys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54" t="s">
        <v>0</v>
      </c>
      <c r="H108" s="54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54">
        <v>1</v>
      </c>
      <c r="H109" s="55">
        <f t="shared" ref="H109:O111" si="8">IF(H7=0,"",H7)</f>
        <v>61</v>
      </c>
      <c r="I109" s="129" t="str">
        <f t="shared" ca="1" si="8"/>
        <v>Josh Blevins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Northumberland</v>
      </c>
      <c r="P109" s="59"/>
      <c r="Q109" s="59"/>
      <c r="R109" s="59"/>
      <c r="S109" s="70">
        <f>IF(S7=0,"",S7)</f>
        <v>14.56</v>
      </c>
      <c r="T109" s="6">
        <f>IF(H109="",0,1)</f>
        <v>1</v>
      </c>
    </row>
    <row r="110" spans="1:39" x14ac:dyDescent="0.25">
      <c r="G110" s="54">
        <v>2</v>
      </c>
      <c r="H110" s="55">
        <f t="shared" si="8"/>
        <v>65</v>
      </c>
      <c r="I110" s="129" t="str">
        <f t="shared" ca="1" si="8"/>
        <v>Zak Old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Northumberland</v>
      </c>
      <c r="P110" s="59"/>
      <c r="Q110" s="59"/>
      <c r="R110" s="59"/>
      <c r="S110" s="70">
        <f>IF(S8=0,"",S8)</f>
        <v>15.19</v>
      </c>
      <c r="T110" s="6">
        <f>IF(H110="",0,1)</f>
        <v>1</v>
      </c>
    </row>
    <row r="111" spans="1:39" x14ac:dyDescent="0.25">
      <c r="G111" s="54">
        <v>3</v>
      </c>
      <c r="H111" s="55">
        <f t="shared" si="8"/>
        <v>69</v>
      </c>
      <c r="I111" s="129" t="str">
        <f t="shared" ca="1" si="8"/>
        <v>Oliver Douglass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Northumberland</v>
      </c>
      <c r="P111" s="59"/>
      <c r="Q111" s="59"/>
      <c r="R111" s="59"/>
      <c r="S111" s="70">
        <f>IF(S9=0,"",S9)</f>
        <v>15.24</v>
      </c>
      <c r="T111" s="6">
        <f>IF(H111="",0,1)</f>
        <v>1</v>
      </c>
    </row>
    <row r="112" spans="1:39" x14ac:dyDescent="0.25">
      <c r="T112" s="6">
        <v>1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Junior Boys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>
        <v>1</v>
      </c>
      <c r="U113" s="104"/>
      <c r="V113" s="104"/>
      <c r="W113" s="23"/>
      <c r="X113" s="24"/>
      <c r="Y113" s="25" t="str">
        <f ca="1">G113</f>
        <v>Junior Boys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>
        <v>1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Northumberland</v>
      </c>
      <c r="I115" s="4"/>
      <c r="J115" s="4"/>
      <c r="K115" s="4"/>
      <c r="M115" s="105">
        <f ca="1">IFERROR(VLOOKUP(G115,$X$115:$AF$119,3,0),"")</f>
        <v>1</v>
      </c>
      <c r="N115" s="105">
        <f ca="1">IFERROR(VLOOKUP(G115,$X$115:$AF$119,4,0),"")</f>
        <v>2</v>
      </c>
      <c r="O115" s="105">
        <f ca="1">IFERROR(VLOOKUP(G115,$X$115:$AF$119,5,0),"")</f>
        <v>3</v>
      </c>
      <c r="P115" s="105">
        <f ca="1">IFERROR(VLOOKUP(G115,$X$115:$AF$119,6,0),"")</f>
        <v>4</v>
      </c>
      <c r="Q115" s="105">
        <f ca="1">IFERROR(VLOOKUP(G115,$X$115:$AF$119,7,0),"")</f>
        <v>6</v>
      </c>
      <c r="R115" s="105">
        <f ca="1">IFERROR(VLOOKUP(G115,$X$115:$AF$119,8,0),"")</f>
        <v>12</v>
      </c>
      <c r="S115" s="105">
        <f ca="1">SUM(M115:R115)</f>
        <v>28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5</v>
      </c>
      <c r="Y115" s="18" t="str">
        <f>Home!F4</f>
        <v>Cleveland</v>
      </c>
      <c r="Z115" s="18">
        <f ca="1">IFERROR(VLOOKUP(Z114,$A$7:$G$106,W115,0),0)</f>
        <v>5</v>
      </c>
      <c r="AA115" s="18">
        <f ca="1">IFERROR(VLOOKUP(AA114,A$7:G$106,W115,0),0)</f>
        <v>10</v>
      </c>
      <c r="AB115" s="18">
        <f ca="1">IFERROR(VLOOKUP(AB114,A$7:G$106,W115,0),0)</f>
        <v>18</v>
      </c>
      <c r="AC115" s="18">
        <f ca="1">IF(W114=3,0,IFERROR(VLOOKUP(AC114,A$7:G$106,W115,0),0))</f>
        <v>45</v>
      </c>
      <c r="AD115" s="18">
        <f ca="1">IF(W114=4,0,IFERROR(VLOOKUP(AD114,A$7:G$106,W115,0),0))</f>
        <v>46</v>
      </c>
      <c r="AE115" s="18">
        <f ca="1">IF(OR(W114=4,W114=5),0,IFERROR(VLOOKUP(AE114,A$7:G$106,W115,0),0))</f>
        <v>49</v>
      </c>
      <c r="AF115" s="19">
        <f t="shared" ref="AF115:AF120" ca="1" si="9">IF(AE115=0,0,SUM(Z115:AE115))</f>
        <v>173</v>
      </c>
      <c r="AG115" s="16">
        <f ca="1">IF(OR(AF115=0,AF115=""),0,RANK(AF115,AF115:AF120,1))</f>
        <v>6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0">IF(AND(AG115=0,AI115=0),"",AG115+(AI115/10)+AL115/10)</f>
        <v>6.3</v>
      </c>
      <c r="AK115" s="20">
        <f t="shared" ref="AK115:AK120" ca="1" si="11">X115</f>
        <v>5</v>
      </c>
      <c r="AL115" s="30">
        <f ca="1">IF(OR(AF115=0,AF115=""),0,RANK(Z115,Z115:Z120,1))</f>
        <v>3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Cumbria</v>
      </c>
      <c r="I116" s="4"/>
      <c r="J116" s="4"/>
      <c r="K116" s="4"/>
      <c r="M116" s="105">
        <f ca="1">IFERROR(VLOOKUP(G116,$X$115:$AF$119,3,0),"")</f>
        <v>8</v>
      </c>
      <c r="N116" s="105">
        <f ca="1">IFERROR(VLOOKUP(G116,$X$115:$AF$119,4,0),"")</f>
        <v>9</v>
      </c>
      <c r="O116" s="105">
        <f ca="1">IFERROR(VLOOKUP(G116,$X$115:$AF$119,5,0),"")</f>
        <v>11</v>
      </c>
      <c r="P116" s="105">
        <f ca="1">IFERROR(VLOOKUP(G116,$X$115:$AF$119,6,0),"")</f>
        <v>13</v>
      </c>
      <c r="Q116" s="105">
        <f ca="1">IFERROR(VLOOKUP(G116,$X$115:$AF$119,7,0),"")</f>
        <v>14</v>
      </c>
      <c r="R116" s="105">
        <f ca="1">IFERROR(VLOOKUP(G116,$X$115:$AF$119,8,0),"")</f>
        <v>23</v>
      </c>
      <c r="S116" s="105">
        <f ca="1">SUM(M116:R116)</f>
        <v>78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2</v>
      </c>
      <c r="Y116" s="18" t="str">
        <f>Home!F5</f>
        <v>Cumbria</v>
      </c>
      <c r="Z116" s="18">
        <f ca="1">IFERROR(VLOOKUP(Z114,$B$7:$G$106,W116,0),0)</f>
        <v>8</v>
      </c>
      <c r="AA116" s="18">
        <f ca="1">IFERROR(VLOOKUP(AA114,B$7:G$106,W116,0),0)</f>
        <v>9</v>
      </c>
      <c r="AB116" s="18">
        <f ca="1">IFERROR(VLOOKUP(AB114,B$7:G$106,W116,0),0)</f>
        <v>11</v>
      </c>
      <c r="AC116" s="18">
        <f ca="1">IF(W114=3,0,IFERROR(VLOOKUP(AC114,B$7:G$106,W116,0),0))</f>
        <v>13</v>
      </c>
      <c r="AD116" s="18">
        <f ca="1">IF(W114=4,0,IFERROR(VLOOKUP(AD114,B$7:G$106,W116,0),0))</f>
        <v>14</v>
      </c>
      <c r="AE116" s="18">
        <f ca="1">IF(OR(W114=4,W114=5),0,IFERROR(VLOOKUP(AE114,B$7:G$106,W116,0),0))</f>
        <v>23</v>
      </c>
      <c r="AF116" s="19">
        <f t="shared" ca="1" si="9"/>
        <v>78</v>
      </c>
      <c r="AG116" s="16">
        <f ca="1">IF(OR(AF116=0,AF116=""),0,RANK(AF116,AF115:AF120,1))</f>
        <v>3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3.5</v>
      </c>
      <c r="AK116" s="20">
        <f t="shared" ca="1" si="11"/>
        <v>2</v>
      </c>
      <c r="AL116" s="30">
        <f ca="1">IF(OR(AF116=0,AF116=""),0,RANK(Z116,Z115:Z120,1))</f>
        <v>5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North Yorkshire</v>
      </c>
      <c r="I117" s="4"/>
      <c r="J117" s="4"/>
      <c r="K117" s="4"/>
      <c r="M117" s="105">
        <f ca="1">IFERROR(VLOOKUP(G117,$X$115:$AF$119,3,0),"")</f>
        <v>7</v>
      </c>
      <c r="N117" s="105">
        <f ca="1">IFERROR(VLOOKUP(G117,$X$115:$AF$119,4,0),"")</f>
        <v>16</v>
      </c>
      <c r="O117" s="105">
        <f ca="1">IFERROR(VLOOKUP(G117,$X$115:$AF$119,5,0),"")</f>
        <v>20</v>
      </c>
      <c r="P117" s="105">
        <f ca="1">IFERROR(VLOOKUP(G117,$X$115:$AF$119,6,0),"")</f>
        <v>22</v>
      </c>
      <c r="Q117" s="105">
        <f ca="1">IFERROR(VLOOKUP(G117,$X$115:$AF$119,7,0),"")</f>
        <v>24</v>
      </c>
      <c r="R117" s="105">
        <f ca="1">IFERROR(VLOOKUP(G117,$X$115:$AF$119,8,0),"")</f>
        <v>26</v>
      </c>
      <c r="S117" s="105">
        <f ca="1">SUM(M117:R117)</f>
        <v>115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4</v>
      </c>
      <c r="Y117" s="18" t="str">
        <f>Home!F6</f>
        <v>Durham</v>
      </c>
      <c r="Z117" s="18">
        <f ca="1">IFERROR(VLOOKUP(Z114,$C$7:$G$106,W117,0),0)</f>
        <v>15</v>
      </c>
      <c r="AA117" s="18">
        <f ca="1">IFERROR(VLOOKUP(AA114,C$7:G$106,W117,0),0)</f>
        <v>19</v>
      </c>
      <c r="AB117" s="18">
        <f ca="1">IFERROR(VLOOKUP(AB114,C$7:G$106,W117,0),0)</f>
        <v>29</v>
      </c>
      <c r="AC117" s="18">
        <f ca="1">IF(W114=3,0,IFERROR(VLOOKUP(AC114,C$7:G$106,W117,0),0))</f>
        <v>30</v>
      </c>
      <c r="AD117" s="18">
        <f ca="1">IF(W114=4,0,IFERROR(VLOOKUP(AD114,C$7:G$106,W117,0),0))</f>
        <v>32</v>
      </c>
      <c r="AE117" s="18">
        <f ca="1">IF(OR(W114=4,W114=5),0,IFERROR(VLOOKUP(AE114,C$7:G$106,W117,0),0))</f>
        <v>35</v>
      </c>
      <c r="AF117" s="19">
        <f t="shared" ca="1" si="9"/>
        <v>160</v>
      </c>
      <c r="AG117" s="16">
        <f ca="1">IF(OR(AF117=0,AF117=""),0,RANK(AF117,AF115:AF120,1))</f>
        <v>5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5.6</v>
      </c>
      <c r="AK117" s="20">
        <f t="shared" ca="1" si="11"/>
        <v>4</v>
      </c>
      <c r="AL117" s="30">
        <f ca="1">IF(OR(AF117=0,AF117=""),0,RANK(Z117,Z115:Z120,1))</f>
        <v>6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Durham</v>
      </c>
      <c r="I118" s="4"/>
      <c r="J118" s="4"/>
      <c r="K118" s="4"/>
      <c r="M118" s="105">
        <f ca="1">IFERROR(VLOOKUP(G118,$X$115:$AF$119,3,0),"")</f>
        <v>15</v>
      </c>
      <c r="N118" s="105">
        <f ca="1">IFERROR(VLOOKUP(G118,$X$115:$AF$119,4,0),"")</f>
        <v>19</v>
      </c>
      <c r="O118" s="105">
        <f ca="1">IFERROR(VLOOKUP(G118,$X$115:$AF$119,5,0),"")</f>
        <v>29</v>
      </c>
      <c r="P118" s="105">
        <f ca="1">IFERROR(VLOOKUP(G118,$X$115:$AF$119,6,0),"")</f>
        <v>30</v>
      </c>
      <c r="Q118" s="105">
        <f ca="1">IFERROR(VLOOKUP(G118,$X$115:$AF$119,7,0),"")</f>
        <v>32</v>
      </c>
      <c r="R118" s="105">
        <f ca="1">IFERROR(VLOOKUP(G118,$X$115:$AF$119,8,0),"")</f>
        <v>35</v>
      </c>
      <c r="S118" s="105">
        <f ca="1">SUM(M118:R118)</f>
        <v>160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1</v>
      </c>
      <c r="Y118" s="18" t="str">
        <f>Home!F7</f>
        <v>Northumberland</v>
      </c>
      <c r="Z118" s="18">
        <f ca="1">IFERROR(VLOOKUP(Z114,$D$7:$G$106,W118,0),0)</f>
        <v>1</v>
      </c>
      <c r="AA118" s="18">
        <f ca="1">IFERROR(VLOOKUP(AA114,D$7:G$106,W118,0),0)</f>
        <v>2</v>
      </c>
      <c r="AB118" s="18">
        <f ca="1">IFERROR(VLOOKUP(AB114,D$7:G$106,W118,0),0)</f>
        <v>3</v>
      </c>
      <c r="AC118" s="18">
        <f ca="1">IF(W114=3,0,IFERROR(VLOOKUP(AC114,D$7:G$106,W118,0),0))</f>
        <v>4</v>
      </c>
      <c r="AD118" s="18">
        <f ca="1">IF(W114=4,0,IFERROR(VLOOKUP(AD114,D$7:G$106,W118,0),0))</f>
        <v>6</v>
      </c>
      <c r="AE118" s="18">
        <f ca="1">IF(OR(W114=4,W114=5),0,IFERROR(VLOOKUP(AE114,D$7:G$106,W118,0),0))</f>
        <v>12</v>
      </c>
      <c r="AF118" s="19">
        <f t="shared" ca="1" si="9"/>
        <v>28</v>
      </c>
      <c r="AG118" s="16">
        <f ca="1">IF(OR(AF118=0,AF118=""),0,RANK(AF118,AF115:AF120,1))</f>
        <v>2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2.2000000000000002</v>
      </c>
      <c r="AK118" s="20">
        <f t="shared" ca="1" si="11"/>
        <v>1</v>
      </c>
      <c r="AL118" s="30">
        <f ca="1">IF(OR(AF118=0,AF118=""),0,RANK(Z118,Z115:Z120,1))</f>
        <v>2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>Cleveland</v>
      </c>
      <c r="I119" s="4"/>
      <c r="J119" s="4"/>
      <c r="K119" s="4"/>
      <c r="M119" s="105">
        <f ca="1">IFERROR(VLOOKUP(G119,$X$115:$AF$119,3,0),"")</f>
        <v>5</v>
      </c>
      <c r="N119" s="105">
        <f ca="1">IFERROR(VLOOKUP(G119,$X$115:$AF$119,4,0),"")</f>
        <v>10</v>
      </c>
      <c r="O119" s="105">
        <f ca="1">IFERROR(VLOOKUP(G119,$X$115:$AF$119,5,0),"")</f>
        <v>18</v>
      </c>
      <c r="P119" s="105">
        <f ca="1">IFERROR(VLOOKUP(G119,$X$115:$AF$119,6,0),"")</f>
        <v>45</v>
      </c>
      <c r="Q119" s="105">
        <f ca="1">IFERROR(VLOOKUP(G119,$X$115:$AF$119,7,0),"")</f>
        <v>46</v>
      </c>
      <c r="R119" s="105">
        <f ca="1">IFERROR(VLOOKUP(G119,$X$115:$AF$119,8,0),"")</f>
        <v>49</v>
      </c>
      <c r="S119" s="105">
        <f ca="1">SUM(M119:R119)</f>
        <v>173</v>
      </c>
      <c r="T119" s="6">
        <f ca="1">IF(H119="",0,1)</f>
        <v>1</v>
      </c>
      <c r="U119" s="104"/>
      <c r="V119" s="104"/>
      <c r="W119" s="29">
        <v>3</v>
      </c>
      <c r="X119" s="15">
        <f ca="1">IF(OR(AJ119="",AJ119=0),0,RANK(AJ119,AJ115:AJ120,1))</f>
        <v>3</v>
      </c>
      <c r="Y119" s="18" t="str">
        <f>Home!F8</f>
        <v>North Yorkshire</v>
      </c>
      <c r="Z119" s="18">
        <f ca="1">IFERROR(VLOOKUP(Z114,$E$7:$G$106,W119,0),0)</f>
        <v>7</v>
      </c>
      <c r="AA119" s="18">
        <f ca="1">IFERROR(VLOOKUP(AA114,E$7:G$106,W119,0),0)</f>
        <v>16</v>
      </c>
      <c r="AB119" s="18">
        <f ca="1">IFERROR(VLOOKUP(AB114,E$7:G$106,W119,0),0)</f>
        <v>20</v>
      </c>
      <c r="AC119" s="18">
        <f ca="1">IF(W114=3,0,IFERROR(VLOOKUP(AC114,E$7:G$106,W119,0),0))</f>
        <v>22</v>
      </c>
      <c r="AD119" s="18">
        <f ca="1">IF(W114=4,0,IFERROR(VLOOKUP(AD114,E$7:G$106,W119,0),0))</f>
        <v>24</v>
      </c>
      <c r="AE119" s="18">
        <f ca="1">IF(OR(W114=4,W114=5),0,IFERROR(VLOOKUP(AE114,E$7:G$106,W119,0),0))</f>
        <v>26</v>
      </c>
      <c r="AF119" s="19">
        <f t="shared" ca="1" si="9"/>
        <v>115</v>
      </c>
      <c r="AG119" s="16">
        <f ca="1">IF(OR(AF119=0,AF119=""),0,RANK(AF119,AF115:AF120,1))</f>
        <v>4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4.4000000000000004</v>
      </c>
      <c r="AK119" s="20">
        <f t="shared" ca="1" si="11"/>
        <v>3</v>
      </c>
      <c r="AL119" s="30">
        <f ca="1">IF(OR(AF119=0,AF119=""),0,RANK(Z119,Z115:Z120,1))</f>
        <v>4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T120" s="6">
        <v>1</v>
      </c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31" t="str">
        <f ca="1">CONCATENATE($G$5," ","Winning Team"," ",H115," ","with"," ",S115," ",S114)</f>
        <v>Junior Boys Winning Team Northumberland with 28 Points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6">
        <v>1</v>
      </c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/>
    </row>
    <row r="122" spans="1:39" x14ac:dyDescent="0.25">
      <c r="A122"/>
      <c r="B122"/>
      <c r="C122"/>
      <c r="D122"/>
      <c r="E122"/>
      <c r="F122" s="8"/>
      <c r="G122" s="124"/>
      <c r="H122" s="4" t="s">
        <v>1</v>
      </c>
      <c r="I122" s="132" t="s">
        <v>2</v>
      </c>
      <c r="J122" s="132"/>
      <c r="K122" s="132"/>
      <c r="L122" s="132"/>
      <c r="M122" s="132"/>
      <c r="N122" s="132"/>
      <c r="O122" s="4" t="s">
        <v>82</v>
      </c>
      <c r="P122" s="4"/>
      <c r="Q122" s="4"/>
      <c r="R122" s="4"/>
      <c r="S122" s="1" t="s">
        <v>3</v>
      </c>
      <c r="T122" s="6">
        <v>1</v>
      </c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</row>
    <row r="123" spans="1:39" x14ac:dyDescent="0.25">
      <c r="A123"/>
      <c r="B123"/>
      <c r="C123"/>
      <c r="D123"/>
      <c r="E123"/>
      <c r="F123" s="8"/>
      <c r="G123" s="124">
        <v>1</v>
      </c>
      <c r="H123" s="124">
        <f t="shared" ref="H123:H128" ca="1" si="12">IFERROR(VLOOKUP(INDIRECT(H130),$G$7:$H$106,2,0),"")</f>
        <v>61</v>
      </c>
      <c r="I123" s="129" t="str">
        <f t="shared" ref="I123:I128" ca="1" si="13">IFERROR(VLOOKUP(H123,INDIRECT($AA$1),2,0),"")</f>
        <v>Josh Blevins</v>
      </c>
      <c r="J123" s="129"/>
      <c r="K123" s="129"/>
      <c r="L123" s="129"/>
      <c r="M123" s="129"/>
      <c r="N123" s="129"/>
      <c r="O123" s="59" t="str">
        <f t="shared" ref="O123:O128" ca="1" si="14">IFERROR(VLOOKUP(H123,INDIRECT($AA$1),3,0),"")</f>
        <v>Northumberland</v>
      </c>
      <c r="P123" s="59"/>
      <c r="Q123" s="59"/>
      <c r="R123" s="59"/>
      <c r="S123" s="70">
        <f t="shared" ref="S123:S128" ca="1" si="15">IFERROR(VLOOKUP(H123,$H$7:$S$106,12,0),"")</f>
        <v>14.56</v>
      </c>
      <c r="T123" s="6">
        <f t="shared" ref="T123:T128" ca="1" si="16">IF(H123="",0,1)</f>
        <v>1</v>
      </c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</row>
    <row r="124" spans="1:39" x14ac:dyDescent="0.25">
      <c r="A124"/>
      <c r="B124"/>
      <c r="C124"/>
      <c r="D124"/>
      <c r="E124"/>
      <c r="F124" s="8"/>
      <c r="G124" s="124">
        <v>2</v>
      </c>
      <c r="H124" s="124">
        <f t="shared" ca="1" si="12"/>
        <v>65</v>
      </c>
      <c r="I124" s="129" t="str">
        <f t="shared" ca="1" si="13"/>
        <v>Zak Old</v>
      </c>
      <c r="J124" s="129"/>
      <c r="K124" s="129"/>
      <c r="L124" s="129"/>
      <c r="M124" s="129"/>
      <c r="N124" s="129"/>
      <c r="O124" s="59" t="str">
        <f t="shared" ca="1" si="14"/>
        <v>Northumberland</v>
      </c>
      <c r="P124" s="59"/>
      <c r="Q124" s="59"/>
      <c r="R124" s="59"/>
      <c r="S124" s="70">
        <f t="shared" ca="1" si="15"/>
        <v>15.19</v>
      </c>
      <c r="T124" s="6">
        <f t="shared" ca="1" si="16"/>
        <v>1</v>
      </c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</row>
    <row r="125" spans="1:39" x14ac:dyDescent="0.25">
      <c r="A125"/>
      <c r="B125"/>
      <c r="C125"/>
      <c r="D125"/>
      <c r="E125"/>
      <c r="F125" s="8"/>
      <c r="G125" s="124">
        <v>3</v>
      </c>
      <c r="H125" s="124">
        <f t="shared" ca="1" si="12"/>
        <v>69</v>
      </c>
      <c r="I125" s="129" t="str">
        <f t="shared" ca="1" si="13"/>
        <v>Oliver Douglass</v>
      </c>
      <c r="J125" s="129"/>
      <c r="K125" s="129"/>
      <c r="L125" s="129"/>
      <c r="M125" s="129"/>
      <c r="N125" s="129"/>
      <c r="O125" s="59" t="str">
        <f t="shared" ca="1" si="14"/>
        <v>Northumberland</v>
      </c>
      <c r="P125" s="59"/>
      <c r="Q125" s="59"/>
      <c r="R125" s="59"/>
      <c r="S125" s="70">
        <f t="shared" ca="1" si="15"/>
        <v>15.24</v>
      </c>
      <c r="T125" s="6">
        <f t="shared" ca="1" si="16"/>
        <v>1</v>
      </c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</row>
    <row r="126" spans="1:39" x14ac:dyDescent="0.25">
      <c r="A126"/>
      <c r="B126"/>
      <c r="C126"/>
      <c r="D126"/>
      <c r="E126"/>
      <c r="F126" s="8"/>
      <c r="G126" s="124">
        <v>4</v>
      </c>
      <c r="H126" s="124">
        <f t="shared" ca="1" si="12"/>
        <v>63</v>
      </c>
      <c r="I126" s="129" t="str">
        <f t="shared" ca="1" si="13"/>
        <v>William Collinson</v>
      </c>
      <c r="J126" s="129"/>
      <c r="K126" s="129"/>
      <c r="L126" s="129"/>
      <c r="M126" s="129"/>
      <c r="N126" s="129"/>
      <c r="O126" s="59" t="str">
        <f t="shared" ca="1" si="14"/>
        <v>Northumberland</v>
      </c>
      <c r="P126" s="59"/>
      <c r="Q126" s="59"/>
      <c r="R126" s="59"/>
      <c r="S126" s="70">
        <f t="shared" ca="1" si="15"/>
        <v>15.28</v>
      </c>
      <c r="T126" s="6">
        <f t="shared" ca="1" si="16"/>
        <v>1</v>
      </c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</row>
    <row r="127" spans="1:39" x14ac:dyDescent="0.25">
      <c r="A127"/>
      <c r="B127"/>
      <c r="C127"/>
      <c r="D127"/>
      <c r="E127"/>
      <c r="F127" s="8"/>
      <c r="G127" s="124">
        <v>5</v>
      </c>
      <c r="H127" s="124">
        <f t="shared" ca="1" si="12"/>
        <v>67</v>
      </c>
      <c r="I127" s="129" t="str">
        <f t="shared" ca="1" si="13"/>
        <v>Ryan Davies</v>
      </c>
      <c r="J127" s="129"/>
      <c r="K127" s="129"/>
      <c r="L127" s="129"/>
      <c r="M127" s="129"/>
      <c r="N127" s="129"/>
      <c r="O127" s="59" t="str">
        <f t="shared" ca="1" si="14"/>
        <v>Northumberland</v>
      </c>
      <c r="P127" s="59"/>
      <c r="Q127" s="59"/>
      <c r="R127" s="59"/>
      <c r="S127" s="70">
        <f t="shared" ca="1" si="15"/>
        <v>15.42</v>
      </c>
      <c r="T127" s="6">
        <f t="shared" ca="1" si="16"/>
        <v>1</v>
      </c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</row>
    <row r="128" spans="1:39" x14ac:dyDescent="0.25">
      <c r="A128"/>
      <c r="B128"/>
      <c r="C128"/>
      <c r="D128"/>
      <c r="E128"/>
      <c r="F128"/>
      <c r="G128" s="124">
        <v>6</v>
      </c>
      <c r="H128" s="124">
        <f t="shared" ca="1" si="12"/>
        <v>71</v>
      </c>
      <c r="I128" s="129" t="str">
        <f t="shared" ca="1" si="13"/>
        <v>Marcus Laws</v>
      </c>
      <c r="J128" s="129"/>
      <c r="K128" s="129"/>
      <c r="L128" s="129"/>
      <c r="M128" s="129"/>
      <c r="N128" s="129"/>
      <c r="O128" s="59" t="str">
        <f t="shared" ca="1" si="14"/>
        <v>Northumberland</v>
      </c>
      <c r="P128" s="59"/>
      <c r="Q128" s="59"/>
      <c r="R128" s="59"/>
      <c r="S128" s="70">
        <f t="shared" ca="1" si="15"/>
        <v>15.54</v>
      </c>
      <c r="T128" s="6">
        <f t="shared" ca="1" si="16"/>
        <v>1</v>
      </c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</row>
    <row r="129" spans="1:39" x14ac:dyDescent="0.25">
      <c r="A129" s="104"/>
      <c r="B129" s="104"/>
      <c r="C129" s="104"/>
      <c r="D129" s="104"/>
      <c r="E129" s="104"/>
      <c r="F129" s="104"/>
      <c r="G129" s="105"/>
      <c r="H129" s="4"/>
      <c r="M129" s="105"/>
      <c r="N129" s="105"/>
      <c r="O129" s="105"/>
      <c r="P129" s="105"/>
      <c r="Q129" s="105"/>
      <c r="R129" s="105"/>
      <c r="S129" s="105"/>
      <c r="T129" s="6">
        <v>1</v>
      </c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</row>
    <row r="130" spans="1:39" hidden="1" x14ac:dyDescent="0.25">
      <c r="A130" s="104"/>
      <c r="B130" s="104"/>
      <c r="C130" s="104"/>
      <c r="D130" s="104"/>
      <c r="E130" s="104"/>
      <c r="F130" s="104"/>
      <c r="G130" s="105"/>
      <c r="H130" s="124" t="s">
        <v>689</v>
      </c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hidden="1" x14ac:dyDescent="0.25">
      <c r="A131" s="104"/>
      <c r="B131" s="104"/>
      <c r="C131" s="104"/>
      <c r="D131" s="104"/>
      <c r="E131" s="104"/>
      <c r="F131" s="104"/>
      <c r="G131" s="105"/>
      <c r="H131" s="124" t="s">
        <v>690</v>
      </c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hidden="1" x14ac:dyDescent="0.25">
      <c r="A132" s="104"/>
      <c r="B132" s="104"/>
      <c r="C132" s="104"/>
      <c r="D132" s="104"/>
      <c r="E132" s="104"/>
      <c r="F132" s="104"/>
      <c r="G132" s="105"/>
      <c r="H132" s="124" t="s">
        <v>691</v>
      </c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hidden="1" x14ac:dyDescent="0.25">
      <c r="A133" s="104"/>
      <c r="B133" s="104"/>
      <c r="C133" s="104"/>
      <c r="D133" s="104"/>
      <c r="E133" s="104"/>
      <c r="F133" s="104"/>
      <c r="G133" s="105"/>
      <c r="H133" s="124" t="s">
        <v>692</v>
      </c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hidden="1" x14ac:dyDescent="0.25">
      <c r="A134" s="104"/>
      <c r="B134" s="104"/>
      <c r="C134" s="104"/>
      <c r="D134" s="104"/>
      <c r="E134" s="104"/>
      <c r="F134" s="104"/>
      <c r="G134" s="105"/>
      <c r="H134" s="124" t="s">
        <v>693</v>
      </c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hidden="1" x14ac:dyDescent="0.25">
      <c r="A135" s="104"/>
      <c r="B135" s="104"/>
      <c r="C135" s="104"/>
      <c r="D135" s="104"/>
      <c r="E135" s="104"/>
      <c r="F135" s="104"/>
      <c r="G135" s="105"/>
      <c r="H135" s="124" t="s">
        <v>694</v>
      </c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hidden="1" x14ac:dyDescent="0.25">
      <c r="A136" s="104"/>
      <c r="B136" s="104"/>
      <c r="C136" s="104"/>
      <c r="D136" s="104"/>
      <c r="E136" s="104"/>
      <c r="F136" s="104"/>
      <c r="G136" s="105"/>
      <c r="H136" s="124" t="s">
        <v>695</v>
      </c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spans="1:3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AM177"/>
    </row>
    <row r="178" spans="1:39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AM178"/>
    </row>
    <row r="179" spans="1:39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AM179"/>
    </row>
    <row r="180" spans="1:39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/>
      <c r="X180" s="19"/>
      <c r="Y180" s="54"/>
      <c r="AJ180" s="19"/>
      <c r="AK180" s="19"/>
      <c r="AL180" s="19"/>
      <c r="AM180"/>
    </row>
    <row r="181" spans="1:3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AL181" s="21"/>
      <c r="AM181"/>
    </row>
    <row r="182" spans="1:3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AM182"/>
    </row>
    <row r="183" spans="1:3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AM183"/>
    </row>
    <row r="184" spans="1:3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AM184"/>
    </row>
    <row r="185" spans="1:39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AM185"/>
    </row>
    <row r="186" spans="1:39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AM186"/>
    </row>
    <row r="187" spans="1:39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AM187"/>
    </row>
    <row r="188" spans="1:39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AM188"/>
    </row>
    <row r="189" spans="1:39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AM189"/>
    </row>
    <row r="190" spans="1:3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AM190"/>
    </row>
    <row r="191" spans="1:3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AM191"/>
    </row>
    <row r="192" spans="1:3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AM192"/>
    </row>
    <row r="193" spans="1:39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customFormat="1" x14ac:dyDescent="0.25"/>
    <row r="210" customFormat="1" x14ac:dyDescent="0.25"/>
    <row r="211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spans="7:39" customFormat="1" x14ac:dyDescent="0.25">
      <c r="G225" s="54"/>
      <c r="H225" s="5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</row>
    <row r="226" spans="7:39" customFormat="1" x14ac:dyDescent="0.25"/>
    <row r="227" spans="7:39" customFormat="1" x14ac:dyDescent="0.25"/>
    <row r="228" spans="7:39" customFormat="1" x14ac:dyDescent="0.25"/>
    <row r="229" spans="7:39" customFormat="1" x14ac:dyDescent="0.25"/>
    <row r="230" spans="7:39" customFormat="1" x14ac:dyDescent="0.25"/>
    <row r="231" spans="7:39" customFormat="1" x14ac:dyDescent="0.25"/>
    <row r="232" spans="7:39" customFormat="1" x14ac:dyDescent="0.25"/>
    <row r="233" spans="7:39" customFormat="1" x14ac:dyDescent="0.25"/>
    <row r="315" customFormat="1" x14ac:dyDescent="0.25"/>
    <row r="316" customFormat="1" x14ac:dyDescent="0.25"/>
  </sheetData>
  <sheetProtection password="CC45" sheet="1" objects="1" scenarios="1" selectLockedCells="1" autoFilter="0"/>
  <autoFilter ref="T1:T316" xr:uid="{00000000-0009-0000-0000-000002000000}"/>
  <mergeCells count="120">
    <mergeCell ref="G121:S121"/>
    <mergeCell ref="I122:N122"/>
    <mergeCell ref="I123:N123"/>
    <mergeCell ref="I124:N124"/>
    <mergeCell ref="I125:N125"/>
    <mergeCell ref="I126:N126"/>
    <mergeCell ref="I127:N127"/>
    <mergeCell ref="I128:N128"/>
    <mergeCell ref="I111:N111"/>
    <mergeCell ref="I108:N108"/>
    <mergeCell ref="I109:N109"/>
    <mergeCell ref="I110:N110"/>
    <mergeCell ref="G113:S113"/>
    <mergeCell ref="I104:N104"/>
    <mergeCell ref="I105:N105"/>
    <mergeCell ref="I101:N101"/>
    <mergeCell ref="I102:N102"/>
    <mergeCell ref="I103:N103"/>
    <mergeCell ref="I106:N106"/>
    <mergeCell ref="G107:S107"/>
    <mergeCell ref="I98:N98"/>
    <mergeCell ref="I99:N99"/>
    <mergeCell ref="I100:N100"/>
    <mergeCell ref="I95:N95"/>
    <mergeCell ref="I96:N96"/>
    <mergeCell ref="I97:N97"/>
    <mergeCell ref="I92:N92"/>
    <mergeCell ref="I93:N93"/>
    <mergeCell ref="I94:N94"/>
    <mergeCell ref="I89:N89"/>
    <mergeCell ref="I90:N90"/>
    <mergeCell ref="I91:N91"/>
    <mergeCell ref="I86:N86"/>
    <mergeCell ref="I87:N87"/>
    <mergeCell ref="I88:N88"/>
    <mergeCell ref="I83:N83"/>
    <mergeCell ref="I84:N84"/>
    <mergeCell ref="I85:N85"/>
    <mergeCell ref="I80:N80"/>
    <mergeCell ref="I81:N81"/>
    <mergeCell ref="I82:N82"/>
    <mergeCell ref="I77:N77"/>
    <mergeCell ref="I78:N78"/>
    <mergeCell ref="I79:N79"/>
    <mergeCell ref="I74:N74"/>
    <mergeCell ref="I75:N75"/>
    <mergeCell ref="I76:N76"/>
    <mergeCell ref="I71:N71"/>
    <mergeCell ref="I72:N72"/>
    <mergeCell ref="I73:N73"/>
    <mergeCell ref="I68:N68"/>
    <mergeCell ref="I69:N69"/>
    <mergeCell ref="I70:N70"/>
    <mergeCell ref="I65:N65"/>
    <mergeCell ref="I66:N66"/>
    <mergeCell ref="I67:N67"/>
    <mergeCell ref="I62:N62"/>
    <mergeCell ref="I63:N63"/>
    <mergeCell ref="I64:N64"/>
    <mergeCell ref="I59:N59"/>
    <mergeCell ref="I60:N60"/>
    <mergeCell ref="I61:N61"/>
    <mergeCell ref="I56:N56"/>
    <mergeCell ref="I57:N57"/>
    <mergeCell ref="I58:N58"/>
    <mergeCell ref="I53:N53"/>
    <mergeCell ref="I54:N54"/>
    <mergeCell ref="I55:N55"/>
    <mergeCell ref="I50:N50"/>
    <mergeCell ref="I51:N51"/>
    <mergeCell ref="I52:N52"/>
    <mergeCell ref="I47:N47"/>
    <mergeCell ref="I48:N48"/>
    <mergeCell ref="I49:N49"/>
    <mergeCell ref="I44:N44"/>
    <mergeCell ref="I45:N45"/>
    <mergeCell ref="I46:N46"/>
    <mergeCell ref="I41:N41"/>
    <mergeCell ref="I42:N42"/>
    <mergeCell ref="I43:N43"/>
    <mergeCell ref="I38:N38"/>
    <mergeCell ref="I39:N39"/>
    <mergeCell ref="I40:N40"/>
    <mergeCell ref="I35:N35"/>
    <mergeCell ref="I36:N36"/>
    <mergeCell ref="I37:N37"/>
    <mergeCell ref="I32:N32"/>
    <mergeCell ref="I33:N33"/>
    <mergeCell ref="I34:N34"/>
    <mergeCell ref="I29:N29"/>
    <mergeCell ref="I30:N30"/>
    <mergeCell ref="I31:N31"/>
    <mergeCell ref="I26:N26"/>
    <mergeCell ref="I27:N27"/>
    <mergeCell ref="I28:N28"/>
    <mergeCell ref="I23:N23"/>
    <mergeCell ref="I24:N24"/>
    <mergeCell ref="I25:N25"/>
    <mergeCell ref="I20:N20"/>
    <mergeCell ref="I21:N21"/>
    <mergeCell ref="I22:N22"/>
    <mergeCell ref="I17:N17"/>
    <mergeCell ref="I18:N18"/>
    <mergeCell ref="I19:N19"/>
    <mergeCell ref="I15:N15"/>
    <mergeCell ref="I16:N16"/>
    <mergeCell ref="I11:N11"/>
    <mergeCell ref="I12:N12"/>
    <mergeCell ref="I13:N13"/>
    <mergeCell ref="I10:N10"/>
    <mergeCell ref="I6:N6"/>
    <mergeCell ref="I7:N7"/>
    <mergeCell ref="I14:N14"/>
    <mergeCell ref="I8:N8"/>
    <mergeCell ref="I9:N9"/>
    <mergeCell ref="G1:S1"/>
    <mergeCell ref="AA1:AD1"/>
    <mergeCell ref="G2:S2"/>
    <mergeCell ref="AA2:AD2"/>
    <mergeCell ref="G3:S3"/>
  </mergeCells>
  <conditionalFormatting sqref="H68:H106">
    <cfRule type="duplicateValues" dxfId="16" priority="3"/>
  </conditionalFormatting>
  <conditionalFormatting sqref="H35:H67">
    <cfRule type="duplicateValues" dxfId="15" priority="2"/>
  </conditionalFormatting>
  <conditionalFormatting sqref="H7:H34">
    <cfRule type="duplicateValues" dxfId="14" priority="1"/>
  </conditionalFormatting>
  <pageMargins left="0.70866141732283472" right="0.70866141732283472" top="0.35433070866141736" bottom="0.35433070866141736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-0.249977111117893"/>
  </sheetPr>
  <dimension ref="A1:AM316"/>
  <sheetViews>
    <sheetView showZeros="0" topLeftCell="G99" zoomScaleNormal="100" workbookViewId="0">
      <selection activeCell="S73" sqref="S73"/>
    </sheetView>
  </sheetViews>
  <sheetFormatPr defaultRowHeight="15" x14ac:dyDescent="0.25"/>
  <cols>
    <col min="1" max="1" width="9.140625" style="57" hidden="1" customWidth="1"/>
    <col min="2" max="2" width="7.42578125" style="57" hidden="1" customWidth="1"/>
    <col min="3" max="3" width="6.85546875" style="57" hidden="1" customWidth="1"/>
    <col min="4" max="4" width="9.140625" style="57" hidden="1" customWidth="1"/>
    <col min="5" max="5" width="6" style="57" hidden="1" customWidth="1"/>
    <col min="6" max="6" width="11.140625" style="57" hidden="1" customWidth="1"/>
    <col min="7" max="7" width="5.5703125" style="54" customWidth="1"/>
    <col min="8" max="8" width="6.7109375" style="54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57" hidden="1" customWidth="1"/>
    <col min="22" max="22" width="13.5703125" style="57" hidden="1" customWidth="1"/>
    <col min="23" max="23" width="13.7109375" style="57" hidden="1" customWidth="1"/>
    <col min="24" max="24" width="4.7109375" style="57" hidden="1" customWidth="1"/>
    <col min="25" max="25" width="23" style="57" hidden="1" customWidth="1"/>
    <col min="26" max="38" width="4.7109375" style="57" hidden="1" customWidth="1"/>
    <col min="39" max="39" width="9.140625" style="57" hidden="1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57" t="str">
        <f ca="1">CONCATENATE(W1,X1)</f>
        <v>Home!$B8</v>
      </c>
      <c r="W1" s="57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8</v>
      </c>
      <c r="Y1" t="str">
        <f ca="1">MID(CELL("Filename",A1),SEARCH("]",CELL("Filename",A1),1)+1,32)</f>
        <v>Intermediate_Boys</v>
      </c>
      <c r="AA1" s="128" t="str">
        <f ca="1">Y1</f>
        <v>Intermediate_Boys</v>
      </c>
      <c r="AB1" s="128"/>
      <c r="AC1" s="128"/>
      <c r="AD1" s="128"/>
      <c r="AE1" s="57" t="str">
        <f ca="1">CONCATENATE(Y1," ",Z1)</f>
        <v xml:space="preserve">Intermediate_Boys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57" t="str">
        <f ca="1">CONCATENATE(W2,X2)</f>
        <v>Home!$D8</v>
      </c>
      <c r="W2" s="57" t="s">
        <v>34</v>
      </c>
      <c r="X2" s="57">
        <f ca="1">X1</f>
        <v>8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57"/>
      <c r="B5" s="57"/>
      <c r="C5" s="57"/>
      <c r="D5" s="57"/>
      <c r="E5" s="57"/>
      <c r="F5" s="57"/>
      <c r="G5" s="68" t="str">
        <f ca="1">INDIRECT(V1)</f>
        <v>Intermediate Boys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54" t="s">
        <v>0</v>
      </c>
      <c r="H6" s="54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>
        <f ca="1">IF(O7=A6,COUNTIF(O7:O7,A6),"")</f>
        <v>1</v>
      </c>
      <c r="B7" s="1" t="str">
        <f ca="1">IF(O7=B6,COUNTIF(O7:O7,B6),"")</f>
        <v/>
      </c>
      <c r="C7" s="1" t="str">
        <f ca="1">IF(O7=C6,COUNTIF(O7:O7,C6),"")</f>
        <v/>
      </c>
      <c r="D7" s="1" t="str">
        <f ca="1">IF(O7=D6,COUNTIF(O7:O7,D6),"")</f>
        <v/>
      </c>
      <c r="E7" s="1" t="str">
        <f ca="1">IF(O7=E6,COUNTIF(O7:O7,E6),"")</f>
        <v/>
      </c>
      <c r="F7" s="1" t="str">
        <f ca="1">IF(O7=F6,COUNTIF(O7:O7,F6),"")</f>
        <v/>
      </c>
      <c r="G7" s="54">
        <f t="shared" ref="G7:G70" si="0">IF(LEFT(S7,1)="D",0,AM7)</f>
        <v>1</v>
      </c>
      <c r="H7" s="7">
        <v>1</v>
      </c>
      <c r="I7" s="129" t="str">
        <f t="shared" ref="I7:I70" ca="1" si="1">IFERROR(VLOOKUP(H7,INDIRECT($AA$1),2,0),"")</f>
        <v>Archie Lowe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Cleveland</v>
      </c>
      <c r="P7" s="59"/>
      <c r="Q7" s="59"/>
      <c r="R7" s="59"/>
      <c r="S7" s="67">
        <v>17.04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 t="str">
        <f ca="1">IF(O8=B6,COUNTIF(O7:O8,B6),"")</f>
        <v/>
      </c>
      <c r="C8" s="1" t="str">
        <f ca="1">IF(O8=C6,COUNTIF(O7:O8,C6),"")</f>
        <v/>
      </c>
      <c r="D8" s="1" t="str">
        <f ca="1">IF(O8=D6,COUNTIF(O7:O8,D6),"")</f>
        <v/>
      </c>
      <c r="E8" s="1">
        <f ca="1">IF(O8=E6,COUNTIF(O7:O8,E6),"")</f>
        <v>1</v>
      </c>
      <c r="F8" s="1" t="str">
        <f ca="1">IF(O8=F6,COUNTIF(O7:O8,F6),"")</f>
        <v/>
      </c>
      <c r="G8" s="54">
        <f t="shared" si="0"/>
        <v>2</v>
      </c>
      <c r="H8" s="7">
        <v>82</v>
      </c>
      <c r="I8" s="129" t="str">
        <f t="shared" ca="1" si="1"/>
        <v>Alex Thompson</v>
      </c>
      <c r="J8" s="129"/>
      <c r="K8" s="129"/>
      <c r="L8" s="129"/>
      <c r="M8" s="129"/>
      <c r="N8" s="129"/>
      <c r="O8" s="59" t="str">
        <f t="shared" ca="1" si="2"/>
        <v>North Yorkshire</v>
      </c>
      <c r="P8" s="59"/>
      <c r="Q8" s="59"/>
      <c r="R8" s="59"/>
      <c r="S8" s="67">
        <v>17.13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>
        <f ca="1">IF(O9=B6,COUNTIF(O7:O9,B6),"")</f>
        <v>1</v>
      </c>
      <c r="C9" s="1" t="str">
        <f ca="1">IF(O9=C6,COUNTIF(O7:O9,C6),"")</f>
        <v/>
      </c>
      <c r="D9" s="1" t="str">
        <f ca="1">IF(O9=D6,COUNTIF(O7:O9,D6),"")</f>
        <v/>
      </c>
      <c r="E9" s="1" t="str">
        <f ca="1">IF(O9=E6,COUNTIF(O7:O9,E6),"")</f>
        <v/>
      </c>
      <c r="F9" s="1" t="str">
        <f ca="1">IF(O9=F6,COUNTIF(O7:O9,F6),"")</f>
        <v/>
      </c>
      <c r="G9" s="54">
        <f t="shared" si="0"/>
        <v>3</v>
      </c>
      <c r="H9" s="7">
        <v>21</v>
      </c>
      <c r="I9" s="129" t="str">
        <f t="shared" ca="1" si="1"/>
        <v>Robin Regan</v>
      </c>
      <c r="J9" s="129"/>
      <c r="K9" s="129"/>
      <c r="L9" s="129"/>
      <c r="M9" s="129"/>
      <c r="N9" s="129"/>
      <c r="O9" s="59" t="str">
        <f t="shared" ca="1" si="2"/>
        <v>Cumbria</v>
      </c>
      <c r="P9" s="59"/>
      <c r="Q9" s="59"/>
      <c r="R9" s="59"/>
      <c r="S9" s="67">
        <v>17.170000000000002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>
        <f ca="1">IF(O10=B6,COUNTIF(O7:O10,B6),"")</f>
        <v>2</v>
      </c>
      <c r="C10" s="1" t="str">
        <f ca="1">IF(O10=C6,COUNTIF(O7:O10,C6),"")</f>
        <v/>
      </c>
      <c r="D10" s="1" t="str">
        <f ca="1">IF(O10=D6,COUNTIF(O7:O10,D6),"")</f>
        <v/>
      </c>
      <c r="E10" s="1" t="str">
        <f ca="1">IF(O10=E6,COUNTIF(O7:O10,E6),"")</f>
        <v/>
      </c>
      <c r="F10" s="1" t="str">
        <f ca="1">IF(O10=F6,COUNTIF(O7:O10,F6),"")</f>
        <v/>
      </c>
      <c r="G10" s="54">
        <f t="shared" si="0"/>
        <v>4</v>
      </c>
      <c r="H10" s="7">
        <v>22</v>
      </c>
      <c r="I10" s="129" t="str">
        <f t="shared" ca="1" si="1"/>
        <v>Fraser Sproul</v>
      </c>
      <c r="J10" s="129"/>
      <c r="K10" s="129"/>
      <c r="L10" s="129"/>
      <c r="M10" s="129"/>
      <c r="N10" s="129"/>
      <c r="O10" s="59" t="str">
        <f t="shared" ca="1" si="2"/>
        <v>Cumbria</v>
      </c>
      <c r="P10" s="59"/>
      <c r="Q10" s="59"/>
      <c r="R10" s="59"/>
      <c r="S10" s="67">
        <v>17.21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 t="str">
        <f ca="1">IF(O11=C6,COUNTIF(O7:O11,C6),"")</f>
        <v/>
      </c>
      <c r="D11" s="1" t="str">
        <f ca="1">IF(O11=D6,COUNTIF(O7:O11,D6),"")</f>
        <v/>
      </c>
      <c r="E11" s="1">
        <f ca="1">IF(O11=E6,COUNTIF(O7:O11,E6),"")</f>
        <v>2</v>
      </c>
      <c r="F11" s="1" t="str">
        <f ca="1">IF(O11=F6,COUNTIF(O7:O11,F6),"")</f>
        <v/>
      </c>
      <c r="G11" s="54">
        <f t="shared" si="0"/>
        <v>5</v>
      </c>
      <c r="H11" s="7">
        <v>81</v>
      </c>
      <c r="I11" s="129" t="str">
        <f t="shared" ca="1" si="1"/>
        <v>Charlie Stephenson</v>
      </c>
      <c r="J11" s="129"/>
      <c r="K11" s="129"/>
      <c r="L11" s="129"/>
      <c r="M11" s="129"/>
      <c r="N11" s="129"/>
      <c r="O11" s="59" t="str">
        <f t="shared" ca="1" si="2"/>
        <v>North Yorkshire</v>
      </c>
      <c r="P11" s="59"/>
      <c r="Q11" s="59"/>
      <c r="R11" s="59"/>
      <c r="S11" s="67">
        <v>17.23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 t="str">
        <f ca="1">IF(O12=C6,COUNTIF(O7:O12,C6),"")</f>
        <v/>
      </c>
      <c r="D12" s="1" t="str">
        <f ca="1">IF(O12=D6,COUNTIF(O7:O12,D6),"")</f>
        <v/>
      </c>
      <c r="E12" s="1">
        <f ca="1">IF(O12=E6,COUNTIF(O7:O12,E6),"")</f>
        <v>3</v>
      </c>
      <c r="F12" s="1" t="str">
        <f ca="1">IF(O12=F6,COUNTIF(O7:O12,F6),"")</f>
        <v/>
      </c>
      <c r="G12" s="54">
        <f t="shared" si="0"/>
        <v>6</v>
      </c>
      <c r="H12" s="7">
        <v>93</v>
      </c>
      <c r="I12" s="129" t="str">
        <f t="shared" ca="1" si="1"/>
        <v>Sebastian Segger-Staveley</v>
      </c>
      <c r="J12" s="129"/>
      <c r="K12" s="129"/>
      <c r="L12" s="129"/>
      <c r="M12" s="129"/>
      <c r="N12" s="129"/>
      <c r="O12" s="59" t="str">
        <f t="shared" ca="1" si="2"/>
        <v>North Yorkshire</v>
      </c>
      <c r="P12" s="59"/>
      <c r="Q12" s="59"/>
      <c r="R12" s="59"/>
      <c r="S12" s="67">
        <v>17.399999999999999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 t="str">
        <f ca="1">IF(O13=B6,COUNTIF(O7:O13,B6),"")</f>
        <v/>
      </c>
      <c r="C13" s="1" t="str">
        <f ca="1">IF(O13=C6,COUNTIF(O7:O13,C6),"")</f>
        <v/>
      </c>
      <c r="D13" s="1" t="str">
        <f ca="1">IF(O13=D6,COUNTIF(O7:O13,D6),"")</f>
        <v/>
      </c>
      <c r="E13" s="1">
        <f ca="1">IF(O13=E6,COUNTIF(O7:O13,E6),"")</f>
        <v>4</v>
      </c>
      <c r="F13" s="1" t="str">
        <f ca="1">IF(O13=F6,COUNTIF(O7:O13,F6),"")</f>
        <v/>
      </c>
      <c r="G13" s="54">
        <f t="shared" si="0"/>
        <v>7</v>
      </c>
      <c r="H13" s="7">
        <v>91</v>
      </c>
      <c r="I13" s="129" t="str">
        <f t="shared" ca="1" si="1"/>
        <v>Arthur Peel</v>
      </c>
      <c r="J13" s="129"/>
      <c r="K13" s="129"/>
      <c r="L13" s="129"/>
      <c r="M13" s="129"/>
      <c r="N13" s="129"/>
      <c r="O13" s="59" t="str">
        <f t="shared" ca="1" si="2"/>
        <v>North Yorkshire</v>
      </c>
      <c r="P13" s="59"/>
      <c r="Q13" s="59"/>
      <c r="R13" s="59"/>
      <c r="S13" s="67">
        <v>17.420000000000002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 t="str">
        <f ca="1">IF(O14=B6,COUNTIF(O7:O14,B6),"")</f>
        <v/>
      </c>
      <c r="C14" s="1" t="str">
        <f ca="1">IF(O14=C6,COUNTIF(O7:O14,C6),"")</f>
        <v/>
      </c>
      <c r="D14" s="1">
        <f ca="1">IF(O14=D6,COUNTIF(O7:O14,D6),"")</f>
        <v>1</v>
      </c>
      <c r="E14" s="1" t="str">
        <f ca="1">IF(O14=E6,COUNTIF(O7:O14,E6),"")</f>
        <v/>
      </c>
      <c r="F14" s="1" t="str">
        <f ca="1">IF(O14=F6,COUNTIF(O7:O14,F6),"")</f>
        <v/>
      </c>
      <c r="G14" s="54">
        <f t="shared" si="0"/>
        <v>8</v>
      </c>
      <c r="H14" s="7">
        <v>63</v>
      </c>
      <c r="I14" s="129" t="str">
        <f t="shared" ca="1" si="1"/>
        <v>Charlie Daley</v>
      </c>
      <c r="J14" s="129"/>
      <c r="K14" s="129"/>
      <c r="L14" s="129"/>
      <c r="M14" s="129"/>
      <c r="N14" s="129"/>
      <c r="O14" s="59" t="str">
        <f t="shared" ca="1" si="2"/>
        <v>Northumberland</v>
      </c>
      <c r="P14" s="59"/>
      <c r="Q14" s="59"/>
      <c r="R14" s="59"/>
      <c r="S14" s="67">
        <v>17.47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 t="str">
        <f ca="1">IF(O15=B6,COUNTIF(O7:O15,B6),"")</f>
        <v/>
      </c>
      <c r="C15" s="1">
        <f ca="1">IF(O15=C6,COUNTIF(O7:O15,C6),"")</f>
        <v>1</v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54">
        <f t="shared" si="0"/>
        <v>9</v>
      </c>
      <c r="H15" s="7">
        <v>42</v>
      </c>
      <c r="I15" s="129" t="str">
        <f t="shared" ca="1" si="1"/>
        <v>Will Bellamy</v>
      </c>
      <c r="J15" s="129"/>
      <c r="K15" s="129"/>
      <c r="L15" s="129"/>
      <c r="M15" s="129"/>
      <c r="N15" s="129"/>
      <c r="O15" s="59" t="str">
        <f t="shared" ca="1" si="2"/>
        <v>Durham</v>
      </c>
      <c r="P15" s="59"/>
      <c r="Q15" s="59"/>
      <c r="R15" s="59"/>
      <c r="S15" s="67">
        <v>17.54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 t="str">
        <f ca="1">IF(O16=B6,COUNTIF(O7:O16,B6),"")</f>
        <v/>
      </c>
      <c r="C16" s="1" t="str">
        <f ca="1">IF(O16=C6,COUNTIF(O7:O16,C6),"")</f>
        <v/>
      </c>
      <c r="D16" s="1" t="str">
        <f ca="1">IF(O16=D6,COUNTIF(O7:O16,D6),"")</f>
        <v/>
      </c>
      <c r="E16" s="1">
        <f ca="1">IF(O16=E6,COUNTIF(O7:O16,E6),"")</f>
        <v>5</v>
      </c>
      <c r="F16" s="1" t="str">
        <f ca="1">IF(O16=F6,COUNTIF(O7:O16,F6),"")</f>
        <v/>
      </c>
      <c r="G16" s="54">
        <f t="shared" si="0"/>
        <v>10</v>
      </c>
      <c r="H16" s="7">
        <v>86</v>
      </c>
      <c r="I16" s="129" t="str">
        <f t="shared" ca="1" si="1"/>
        <v>Joe O’Brien</v>
      </c>
      <c r="J16" s="129"/>
      <c r="K16" s="129"/>
      <c r="L16" s="129"/>
      <c r="M16" s="129"/>
      <c r="N16" s="129"/>
      <c r="O16" s="59" t="str">
        <f t="shared" ca="1" si="2"/>
        <v>North Yorkshire</v>
      </c>
      <c r="P16" s="59"/>
      <c r="Q16" s="59"/>
      <c r="R16" s="59"/>
      <c r="S16" s="67">
        <v>17.559999999999999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 t="str">
        <f ca="1">IF(O17=B6,COUNTIF(O7:O17,B6),"")</f>
        <v/>
      </c>
      <c r="C17" s="1" t="str">
        <f ca="1">IF(O17=C6,COUNTIF(O7:O17,C6),"")</f>
        <v/>
      </c>
      <c r="D17" s="1" t="str">
        <f ca="1">IF(O17=D6,COUNTIF(O7:O17,D6),"")</f>
        <v/>
      </c>
      <c r="E17" s="1">
        <f ca="1">IF(O17=E6,COUNTIF(O7:O17,E6),"")</f>
        <v>6</v>
      </c>
      <c r="F17" s="1" t="str">
        <f ca="1">IF(O17=F6,COUNTIF(O7:O17,F6),"")</f>
        <v/>
      </c>
      <c r="G17" s="54">
        <f t="shared" si="0"/>
        <v>11</v>
      </c>
      <c r="H17" s="7">
        <v>90</v>
      </c>
      <c r="I17" s="129" t="str">
        <f t="shared" ca="1" si="1"/>
        <v>Louis Hudson</v>
      </c>
      <c r="J17" s="129"/>
      <c r="K17" s="129"/>
      <c r="L17" s="129"/>
      <c r="M17" s="129"/>
      <c r="N17" s="129"/>
      <c r="O17" s="59" t="str">
        <f t="shared" ca="1" si="2"/>
        <v>North Yorkshire</v>
      </c>
      <c r="P17" s="59"/>
      <c r="Q17" s="59"/>
      <c r="R17" s="59"/>
      <c r="S17" s="67">
        <v>18.03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>
        <f ca="1">IF(O18=B6,COUNTIF(O7:O18,B6),"")</f>
        <v>3</v>
      </c>
      <c r="C18" s="1" t="str">
        <f ca="1">IF(O18=C6,COUNTIF(O7:O18,C6),"")</f>
        <v/>
      </c>
      <c r="D18" s="1" t="str">
        <f ca="1">IF(O18=D6,COUNTIF(O7:O18,D6),"")</f>
        <v/>
      </c>
      <c r="E18" s="1" t="str">
        <f ca="1">IF(O18=E6,COUNTIF(O7:O18,E6),"")</f>
        <v/>
      </c>
      <c r="F18" s="1" t="str">
        <f ca="1">IF(O18=F6,COUNTIF(O7:O18,F6),"")</f>
        <v/>
      </c>
      <c r="G18" s="54">
        <f t="shared" si="0"/>
        <v>12</v>
      </c>
      <c r="H18" s="7">
        <v>27</v>
      </c>
      <c r="I18" s="129" t="str">
        <f t="shared" ca="1" si="1"/>
        <v>Daniel Sanderson</v>
      </c>
      <c r="J18" s="129"/>
      <c r="K18" s="129"/>
      <c r="L18" s="129"/>
      <c r="M18" s="129"/>
      <c r="N18" s="129"/>
      <c r="O18" s="59" t="str">
        <f t="shared" ca="1" si="2"/>
        <v>Cumbria</v>
      </c>
      <c r="P18" s="59"/>
      <c r="Q18" s="59"/>
      <c r="R18" s="59"/>
      <c r="S18" s="67">
        <v>18.04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 t="str">
        <f ca="1">IF(O19=C6,COUNTIF(O7:O19,C6),"")</f>
        <v/>
      </c>
      <c r="D19" s="1" t="str">
        <f ca="1">IF(O19=D6,COUNTIF(O7:O19,D6),"")</f>
        <v/>
      </c>
      <c r="E19" s="1">
        <f ca="1">IF(O19=E6,COUNTIF(O7:O19,E6),"")</f>
        <v>7</v>
      </c>
      <c r="F19" s="1" t="str">
        <f ca="1">IF(O19=F6,COUNTIF(O7:O19,F6),"")</f>
        <v/>
      </c>
      <c r="G19" s="54">
        <f t="shared" si="0"/>
        <v>13</v>
      </c>
      <c r="H19" s="7">
        <v>84</v>
      </c>
      <c r="I19" s="129" t="str">
        <f t="shared" ca="1" si="1"/>
        <v>Kyle Rabjohn</v>
      </c>
      <c r="J19" s="129"/>
      <c r="K19" s="129"/>
      <c r="L19" s="129"/>
      <c r="M19" s="129"/>
      <c r="N19" s="129"/>
      <c r="O19" s="59" t="str">
        <f t="shared" ca="1" si="2"/>
        <v>North Yorkshire</v>
      </c>
      <c r="P19" s="59"/>
      <c r="Q19" s="59"/>
      <c r="R19" s="59"/>
      <c r="S19" s="67">
        <v>18.07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 t="str">
        <f ca="1">IF(O20=B6,COUNTIF(O7:O20,B6),"")</f>
        <v/>
      </c>
      <c r="C20" s="1">
        <f ca="1">IF(O20=C6,COUNTIF(O7:O20,C6),"")</f>
        <v>2</v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54">
        <f t="shared" si="0"/>
        <v>14</v>
      </c>
      <c r="H20" s="7">
        <v>44</v>
      </c>
      <c r="I20" s="129" t="str">
        <f t="shared" ca="1" si="1"/>
        <v>Dan Boyer</v>
      </c>
      <c r="J20" s="129"/>
      <c r="K20" s="129"/>
      <c r="L20" s="129"/>
      <c r="M20" s="129"/>
      <c r="N20" s="129"/>
      <c r="O20" s="59" t="str">
        <f t="shared" ca="1" si="2"/>
        <v>Durham</v>
      </c>
      <c r="P20" s="59"/>
      <c r="Q20" s="59"/>
      <c r="R20" s="59"/>
      <c r="S20" s="67">
        <v>18.11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>
        <f ca="1">IF(O21=A6,COUNTIF(O7:O21,A6),"")</f>
        <v>2</v>
      </c>
      <c r="B21" s="1" t="str">
        <f ca="1">IF(O21=B6,COUNTIF(O7:O21,B6),"")</f>
        <v/>
      </c>
      <c r="C21" s="1" t="str">
        <f ca="1">IF(O21=C6,COUNTIF(O7:O21,C6),"")</f>
        <v/>
      </c>
      <c r="D21" s="1" t="str">
        <f ca="1">IF(O21=D6,COUNTIF(O7:O21,D6),"")</f>
        <v/>
      </c>
      <c r="E21" s="1" t="str">
        <f ca="1">IF(O21=E6,COUNTIF(O7:O21,E6),"")</f>
        <v/>
      </c>
      <c r="F21" s="1" t="str">
        <f ca="1">IF(O21=F6,COUNTIF(O7:O21,F6),"")</f>
        <v/>
      </c>
      <c r="G21" s="54">
        <f t="shared" si="0"/>
        <v>15</v>
      </c>
      <c r="H21" s="7">
        <v>3</v>
      </c>
      <c r="I21" s="129" t="str">
        <f t="shared" ca="1" si="1"/>
        <v>Max Creasey</v>
      </c>
      <c r="J21" s="129"/>
      <c r="K21" s="129"/>
      <c r="L21" s="129"/>
      <c r="M21" s="129"/>
      <c r="N21" s="129"/>
      <c r="O21" s="59" t="str">
        <f t="shared" ca="1" si="2"/>
        <v>Cleveland</v>
      </c>
      <c r="P21" s="59"/>
      <c r="Q21" s="59"/>
      <c r="R21" s="59"/>
      <c r="S21" s="67">
        <v>18.190000000000001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>
        <f ca="1">IF(O22=D6,COUNTIF(O7:O22,D6),"")</f>
        <v>2</v>
      </c>
      <c r="E22" s="1" t="str">
        <f ca="1">IF(O22=E6,COUNTIF(O7:O22,E6),"")</f>
        <v/>
      </c>
      <c r="F22" s="1" t="str">
        <f ca="1">IF(O22=F6,COUNTIF(O7:O22,F6),"")</f>
        <v/>
      </c>
      <c r="G22" s="54">
        <f t="shared" si="0"/>
        <v>16</v>
      </c>
      <c r="H22" s="7">
        <v>68</v>
      </c>
      <c r="I22" s="129" t="str">
        <f t="shared" ca="1" si="1"/>
        <v>Ben Waterfield</v>
      </c>
      <c r="J22" s="129"/>
      <c r="K22" s="129"/>
      <c r="L22" s="129"/>
      <c r="M22" s="129"/>
      <c r="N22" s="129"/>
      <c r="O22" s="59" t="str">
        <f t="shared" ca="1" si="2"/>
        <v>Northumberland</v>
      </c>
      <c r="P22" s="59"/>
      <c r="Q22" s="59"/>
      <c r="R22" s="59"/>
      <c r="S22" s="67">
        <v>18.23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3</v>
      </c>
      <c r="E23" s="1" t="str">
        <f ca="1">IF(O23=E6,COUNTIF(O7:O23,E6),"")</f>
        <v/>
      </c>
      <c r="F23" s="1" t="str">
        <f ca="1">IF(O23=F6,COUNTIF(O7:O23,F6),"")</f>
        <v/>
      </c>
      <c r="G23" s="54">
        <f t="shared" si="0"/>
        <v>17</v>
      </c>
      <c r="H23" s="7">
        <v>76</v>
      </c>
      <c r="I23" s="129" t="str">
        <f t="shared" ca="1" si="1"/>
        <v>Ethan McGlen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18.239999999999998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 t="str">
        <f ca="1">IF(O24=B6,COUNTIF(O7:O24,B6),"")</f>
        <v/>
      </c>
      <c r="C24" s="1" t="str">
        <f ca="1">IF(O24=C6,COUNTIF(O7:O24,C6),"")</f>
        <v/>
      </c>
      <c r="D24" s="1" t="str">
        <f ca="1">IF(O24=D6,COUNTIF(O7:O24,D6),"")</f>
        <v/>
      </c>
      <c r="E24" s="1">
        <f ca="1">IF(O24=E6,COUNTIF(O7:O24,E6),"")</f>
        <v>8</v>
      </c>
      <c r="F24" s="1" t="str">
        <f ca="1">IF(O24=F6,COUNTIF(O7:O24,F6),"")</f>
        <v/>
      </c>
      <c r="G24" s="54">
        <f t="shared" si="0"/>
        <v>18</v>
      </c>
      <c r="H24" s="7">
        <v>87</v>
      </c>
      <c r="I24" s="129" t="str">
        <f t="shared" ca="1" si="1"/>
        <v>Daniel Francis</v>
      </c>
      <c r="J24" s="129"/>
      <c r="K24" s="129"/>
      <c r="L24" s="129"/>
      <c r="M24" s="129"/>
      <c r="N24" s="129"/>
      <c r="O24" s="59" t="str">
        <f t="shared" ca="1" si="2"/>
        <v>North Yorkshire</v>
      </c>
      <c r="P24" s="59"/>
      <c r="Q24" s="59"/>
      <c r="R24" s="59"/>
      <c r="S24" s="67">
        <v>18.239999999999998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 t="str">
        <f ca="1">IF(O25=B6,COUNTIF(O7:O25,B6),"")</f>
        <v/>
      </c>
      <c r="C25" s="1">
        <f ca="1">IF(O25=C6,COUNTIF(O7:O25,C6),"")</f>
        <v>3</v>
      </c>
      <c r="D25" s="1" t="str">
        <f ca="1">IF(O25=D6,COUNTIF(O7:O25,D6),"")</f>
        <v/>
      </c>
      <c r="E25" s="1" t="str">
        <f ca="1">IF(O25=E6,COUNTIF(O7:O25,E6),"")</f>
        <v/>
      </c>
      <c r="F25" s="1" t="str">
        <f ca="1">IF(O25=F6,COUNTIF(O7:O25,F6),"")</f>
        <v/>
      </c>
      <c r="G25" s="54">
        <f t="shared" si="0"/>
        <v>19</v>
      </c>
      <c r="H25" s="7">
        <v>45</v>
      </c>
      <c r="I25" s="129" t="str">
        <f t="shared" ca="1" si="1"/>
        <v>Sam Gibson</v>
      </c>
      <c r="J25" s="129"/>
      <c r="K25" s="129"/>
      <c r="L25" s="129"/>
      <c r="M25" s="129"/>
      <c r="N25" s="129"/>
      <c r="O25" s="59" t="str">
        <f t="shared" ca="1" si="2"/>
        <v>Durham</v>
      </c>
      <c r="P25" s="59"/>
      <c r="Q25" s="59"/>
      <c r="R25" s="59"/>
      <c r="S25" s="67">
        <v>18.260000000000002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>
        <f ca="1">IF(O26=C6,COUNTIF(O7:O26,C6),"")</f>
        <v>4</v>
      </c>
      <c r="D26" s="1" t="str">
        <f ca="1">IF(O26=D6,COUNTIF(O7:O26,D6),"")</f>
        <v/>
      </c>
      <c r="E26" s="1" t="str">
        <f ca="1">IF(O26=E6,COUNTIF(O7:O26,E6),"")</f>
        <v/>
      </c>
      <c r="F26" s="1" t="str">
        <f ca="1">IF(O26=F6,COUNTIF(O7:O26,F6),"")</f>
        <v/>
      </c>
      <c r="G26" s="54">
        <f t="shared" si="0"/>
        <v>20</v>
      </c>
      <c r="H26" s="7">
        <v>50</v>
      </c>
      <c r="I26" s="129" t="str">
        <f t="shared" ca="1" si="1"/>
        <v>David Race</v>
      </c>
      <c r="J26" s="129"/>
      <c r="K26" s="129"/>
      <c r="L26" s="129"/>
      <c r="M26" s="129"/>
      <c r="N26" s="129"/>
      <c r="O26" s="59" t="str">
        <f t="shared" ca="1" si="2"/>
        <v>Durham</v>
      </c>
      <c r="P26" s="59"/>
      <c r="Q26" s="59"/>
      <c r="R26" s="59"/>
      <c r="S26" s="67">
        <v>18.260000000000002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>
        <f ca="1">IF(O27=C6,COUNTIF(O7:O27,C6),"")</f>
        <v>5</v>
      </c>
      <c r="D27" s="1" t="str">
        <f ca="1">IF(O27=D6,COUNTIF(O7:O27,D6),"")</f>
        <v/>
      </c>
      <c r="E27" s="1" t="str">
        <f ca="1">IF(O27=E6,COUNTIF(O7:O27,E6),"")</f>
        <v/>
      </c>
      <c r="F27" s="1" t="str">
        <f ca="1">IF(O27=F6,COUNTIF(O7:O27,F6),"")</f>
        <v/>
      </c>
      <c r="G27" s="54">
        <f t="shared" si="0"/>
        <v>21</v>
      </c>
      <c r="H27" s="7">
        <v>43</v>
      </c>
      <c r="I27" s="129" t="str">
        <f t="shared" ca="1" si="1"/>
        <v>Daniel Joyce</v>
      </c>
      <c r="J27" s="129"/>
      <c r="K27" s="129"/>
      <c r="L27" s="129"/>
      <c r="M27" s="129"/>
      <c r="N27" s="129"/>
      <c r="O27" s="59" t="str">
        <f t="shared" ca="1" si="2"/>
        <v>Durham</v>
      </c>
      <c r="P27" s="59"/>
      <c r="Q27" s="59"/>
      <c r="R27" s="59"/>
      <c r="S27" s="67">
        <v>18.29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>
        <f ca="1">IF(O28=B6,COUNTIF(O7:O28,B6),"")</f>
        <v>4</v>
      </c>
      <c r="C28" s="1" t="str">
        <f ca="1">IF(O28=C6,COUNTIF(O7:O28,C6),"")</f>
        <v/>
      </c>
      <c r="D28" s="1" t="str">
        <f ca="1">IF(O28=D6,COUNTIF(O7:O28,D6),"")</f>
        <v/>
      </c>
      <c r="E28" s="1" t="str">
        <f ca="1">IF(O28=E6,COUNTIF(O7:O28,E6),"")</f>
        <v/>
      </c>
      <c r="F28" s="1" t="str">
        <f ca="1">IF(O28=F6,COUNTIF(O7:O28,F6),"")</f>
        <v/>
      </c>
      <c r="G28" s="54">
        <f t="shared" si="0"/>
        <v>22</v>
      </c>
      <c r="H28" s="7">
        <v>25</v>
      </c>
      <c r="I28" s="129" t="str">
        <f t="shared" ca="1" si="1"/>
        <v>John Egner</v>
      </c>
      <c r="J28" s="129"/>
      <c r="K28" s="129"/>
      <c r="L28" s="129"/>
      <c r="M28" s="129"/>
      <c r="N28" s="129"/>
      <c r="O28" s="59" t="str">
        <f t="shared" ca="1" si="2"/>
        <v>Cumbria</v>
      </c>
      <c r="P28" s="59"/>
      <c r="Q28" s="59"/>
      <c r="R28" s="59"/>
      <c r="S28" s="67">
        <v>18.29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>
        <f ca="1">IF(O29=C6,COUNTIF(O7:O29,C6),"")</f>
        <v>6</v>
      </c>
      <c r="D29" s="1" t="str">
        <f ca="1">IF(O29=D6,COUNTIF(O7:O29,D6),"")</f>
        <v/>
      </c>
      <c r="E29" s="1" t="str">
        <f ca="1">IF(O29=E6,COUNTIF(O7:O29,E6),"")</f>
        <v/>
      </c>
      <c r="F29" s="1" t="str">
        <f ca="1">IF(O29=F6,COUNTIF(O7:O29,F6),"")</f>
        <v/>
      </c>
      <c r="G29" s="54">
        <f t="shared" si="0"/>
        <v>23</v>
      </c>
      <c r="H29" s="7">
        <v>47</v>
      </c>
      <c r="I29" s="129" t="str">
        <f t="shared" ca="1" si="1"/>
        <v>Adam Russell</v>
      </c>
      <c r="J29" s="129"/>
      <c r="K29" s="129"/>
      <c r="L29" s="129"/>
      <c r="M29" s="129"/>
      <c r="N29" s="129"/>
      <c r="O29" s="59" t="str">
        <f t="shared" ca="1" si="2"/>
        <v>Durham</v>
      </c>
      <c r="P29" s="59"/>
      <c r="Q29" s="59"/>
      <c r="R29" s="59"/>
      <c r="S29" s="67">
        <v>18.309999999999999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 t="str">
        <f ca="1">IF(O30=B6,COUNTIF(O7:O30,B6),"")</f>
        <v/>
      </c>
      <c r="C30" s="1" t="str">
        <f ca="1">IF(O30=C6,COUNTIF(O7:O30,C6),"")</f>
        <v/>
      </c>
      <c r="D30" s="1" t="str">
        <f ca="1">IF(O30=D6,COUNTIF(O7:O30,D6),"")</f>
        <v/>
      </c>
      <c r="E30" s="1">
        <f ca="1">IF(O30=E6,COUNTIF(O7:O30,E6),"")</f>
        <v>9</v>
      </c>
      <c r="F30" s="1" t="str">
        <f ca="1">IF(O30=F6,COUNTIF(O7:O30,F6),"")</f>
        <v/>
      </c>
      <c r="G30" s="54">
        <f t="shared" si="0"/>
        <v>24</v>
      </c>
      <c r="H30" s="7">
        <v>89</v>
      </c>
      <c r="I30" s="129" t="str">
        <f t="shared" ca="1" si="1"/>
        <v>William James Hugill</v>
      </c>
      <c r="J30" s="129"/>
      <c r="K30" s="129"/>
      <c r="L30" s="129"/>
      <c r="M30" s="129"/>
      <c r="N30" s="129"/>
      <c r="O30" s="59" t="str">
        <f t="shared" ca="1" si="2"/>
        <v>North Yorkshire</v>
      </c>
      <c r="P30" s="59"/>
      <c r="Q30" s="59"/>
      <c r="R30" s="59"/>
      <c r="S30" s="67">
        <v>18.37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 t="str">
        <f ca="1">IF(O31=B6,COUNTIF(O7:O31,B6),"")</f>
        <v/>
      </c>
      <c r="C31" s="1">
        <f ca="1">IF(O31=C6,COUNTIF(O7:O31,C6),"")</f>
        <v>7</v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54">
        <f t="shared" si="0"/>
        <v>25</v>
      </c>
      <c r="H31" s="7">
        <v>54</v>
      </c>
      <c r="I31" s="129" t="str">
        <f t="shared" ca="1" si="1"/>
        <v>Ciaran Lines</v>
      </c>
      <c r="J31" s="129"/>
      <c r="K31" s="129"/>
      <c r="L31" s="129"/>
      <c r="M31" s="129"/>
      <c r="N31" s="129"/>
      <c r="O31" s="59" t="str">
        <f t="shared" ca="1" si="2"/>
        <v>Durham</v>
      </c>
      <c r="P31" s="59"/>
      <c r="Q31" s="59"/>
      <c r="R31" s="59"/>
      <c r="S31" s="67">
        <v>18.39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 t="str">
        <f ca="1">IF(O32=B6,COUNTIF(O7:O32,B6),"")</f>
        <v/>
      </c>
      <c r="C32" s="1">
        <f ca="1">IF(O32=C6,COUNTIF(O7:O32,C6),"")</f>
        <v>8</v>
      </c>
      <c r="D32" s="1" t="str">
        <f ca="1">IF(O32=D6,COUNTIF(O7:O32,D6),"")</f>
        <v/>
      </c>
      <c r="E32" s="1" t="str">
        <f ca="1">IF(O32=E6,COUNTIF(O7:O32,E6),"")</f>
        <v/>
      </c>
      <c r="F32" s="1" t="str">
        <f ca="1">IF(O32=F6,COUNTIF(O7:O32,F6),"")</f>
        <v/>
      </c>
      <c r="G32" s="54">
        <f t="shared" si="0"/>
        <v>26</v>
      </c>
      <c r="H32" s="7">
        <v>48</v>
      </c>
      <c r="I32" s="129" t="str">
        <f t="shared" ca="1" si="1"/>
        <v xml:space="preserve">John Russell </v>
      </c>
      <c r="J32" s="129"/>
      <c r="K32" s="129"/>
      <c r="L32" s="129"/>
      <c r="M32" s="129"/>
      <c r="N32" s="129"/>
      <c r="O32" s="59" t="str">
        <f t="shared" ca="1" si="2"/>
        <v>Durham</v>
      </c>
      <c r="P32" s="59"/>
      <c r="Q32" s="59"/>
      <c r="R32" s="59"/>
      <c r="S32" s="67">
        <v>18.420000000000002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>
        <f ca="1">IF(O33=A6,COUNTIF(O7:O33,A6),"")</f>
        <v>3</v>
      </c>
      <c r="B33" s="1" t="str">
        <f ca="1">IF(O33=B6,COUNTIF(O7:O33,B6),"")</f>
        <v/>
      </c>
      <c r="C33" s="1" t="str">
        <f ca="1">IF(O33=C6,COUNTIF(O7:O33,C6),"")</f>
        <v/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54">
        <f t="shared" si="0"/>
        <v>27</v>
      </c>
      <c r="H33" s="7">
        <v>4</v>
      </c>
      <c r="I33" s="129" t="str">
        <f t="shared" ca="1" si="1"/>
        <v>Ben Johnson</v>
      </c>
      <c r="J33" s="129"/>
      <c r="K33" s="129"/>
      <c r="L33" s="129"/>
      <c r="M33" s="129"/>
      <c r="N33" s="129"/>
      <c r="O33" s="59" t="str">
        <f t="shared" ca="1" si="2"/>
        <v>Cleveland</v>
      </c>
      <c r="P33" s="59"/>
      <c r="Q33" s="59"/>
      <c r="R33" s="59"/>
      <c r="S33" s="67">
        <v>18.440000000000001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 t="str">
        <f ca="1">IF(O34=C6,COUNTIF(O7:O34,C6),"")</f>
        <v/>
      </c>
      <c r="D34" s="1">
        <f ca="1">IF(O34=D6,COUNTIF(O7:O34,D6),"")</f>
        <v>4</v>
      </c>
      <c r="E34" s="1" t="str">
        <f ca="1">IF(O34=E6,COUNTIF(O7:O34,E6),"")</f>
        <v/>
      </c>
      <c r="F34" s="1" t="str">
        <f ca="1">IF(O34=F6,COUNTIF(O7:O34,F6),"")</f>
        <v/>
      </c>
      <c r="G34" s="54">
        <f t="shared" si="0"/>
        <v>28</v>
      </c>
      <c r="H34" s="7">
        <v>61</v>
      </c>
      <c r="I34" s="129" t="str">
        <f t="shared" ca="1" si="1"/>
        <v>Tom Balsdon</v>
      </c>
      <c r="J34" s="129"/>
      <c r="K34" s="129"/>
      <c r="L34" s="129"/>
      <c r="M34" s="129"/>
      <c r="N34" s="129"/>
      <c r="O34" s="59" t="str">
        <f t="shared" ca="1" si="2"/>
        <v>Northumberland</v>
      </c>
      <c r="P34" s="59"/>
      <c r="Q34" s="59"/>
      <c r="R34" s="59"/>
      <c r="S34" s="67">
        <v>18.46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 t="str">
        <f ca="1">IF(O35=B6,COUNTIF(O7:O35,B6),"")</f>
        <v/>
      </c>
      <c r="C35" s="1" t="str">
        <f ca="1">IF(O35=C6,COUNTIF(O7:O35,C6),"")</f>
        <v/>
      </c>
      <c r="D35" s="1" t="str">
        <f ca="1">IF(O35=D6,COUNTIF(O7:O35,D6),"")</f>
        <v/>
      </c>
      <c r="E35" s="1">
        <f ca="1">IF(O35=E6,COUNTIF(O7:O35,E6),"")</f>
        <v>10</v>
      </c>
      <c r="F35" s="1" t="str">
        <f ca="1">IF(O35=F6,COUNTIF(O7:O35,F6),"")</f>
        <v/>
      </c>
      <c r="G35" s="54">
        <f t="shared" si="0"/>
        <v>29</v>
      </c>
      <c r="H35" s="7">
        <v>88</v>
      </c>
      <c r="I35" s="129" t="str">
        <f t="shared" ca="1" si="1"/>
        <v>Jack Muir</v>
      </c>
      <c r="J35" s="129"/>
      <c r="K35" s="129"/>
      <c r="L35" s="129"/>
      <c r="M35" s="129"/>
      <c r="N35" s="129"/>
      <c r="O35" s="59" t="str">
        <f t="shared" ca="1" si="2"/>
        <v>North Yorkshire</v>
      </c>
      <c r="P35" s="59"/>
      <c r="Q35" s="59"/>
      <c r="R35" s="59"/>
      <c r="S35" s="67">
        <v>18.54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 t="str">
        <f ca="1">IF(O36=C6,COUNTIF(O7:O36,C6),"")</f>
        <v/>
      </c>
      <c r="D36" s="1">
        <f ca="1">IF(O36=D6,COUNTIF(O7:O36,D6),"")</f>
        <v>5</v>
      </c>
      <c r="E36" s="1" t="str">
        <f ca="1">IF(O36=E6,COUNTIF(O7:O36,E6),"")</f>
        <v/>
      </c>
      <c r="F36" s="1" t="str">
        <f ca="1">IF(O36=F6,COUNTIF(O7:O36,F6),"")</f>
        <v/>
      </c>
      <c r="G36" s="54">
        <f t="shared" si="0"/>
        <v>30</v>
      </c>
      <c r="H36" s="7">
        <v>62</v>
      </c>
      <c r="I36" s="129" t="str">
        <f t="shared" ca="1" si="1"/>
        <v>Rowan Bennett</v>
      </c>
      <c r="J36" s="129"/>
      <c r="K36" s="129"/>
      <c r="L36" s="129"/>
      <c r="M36" s="129"/>
      <c r="N36" s="129"/>
      <c r="O36" s="59" t="str">
        <f t="shared" ca="1" si="2"/>
        <v>Northumberland</v>
      </c>
      <c r="P36" s="59"/>
      <c r="Q36" s="59"/>
      <c r="R36" s="59"/>
      <c r="S36" s="67">
        <v>18.579999999999998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 t="str">
        <f ca="1">IF(O37=B6,COUNTIF(O7:O37,B6),"")</f>
        <v/>
      </c>
      <c r="C37" s="1">
        <f ca="1">IF(O37=C6,COUNTIF(O7:O37,C6),"")</f>
        <v>9</v>
      </c>
      <c r="D37" s="1" t="str">
        <f ca="1">IF(O37=D6,COUNTIF(O7:O37,D6),"")</f>
        <v/>
      </c>
      <c r="E37" s="1" t="str">
        <f ca="1">IF(O37=E6,COUNTIF(O7:O37,E6),"")</f>
        <v/>
      </c>
      <c r="F37" s="1" t="str">
        <f ca="1">IF(O37=F6,COUNTIF(O7:O37,F6),"")</f>
        <v/>
      </c>
      <c r="G37" s="54">
        <f t="shared" si="0"/>
        <v>31</v>
      </c>
      <c r="H37" s="7">
        <v>51</v>
      </c>
      <c r="I37" s="129" t="str">
        <f t="shared" ca="1" si="1"/>
        <v>Joshua Wraith</v>
      </c>
      <c r="J37" s="129"/>
      <c r="K37" s="129"/>
      <c r="L37" s="129"/>
      <c r="M37" s="129"/>
      <c r="N37" s="129"/>
      <c r="O37" s="59" t="str">
        <f t="shared" ca="1" si="2"/>
        <v>Durham</v>
      </c>
      <c r="P37" s="59"/>
      <c r="Q37" s="59"/>
      <c r="R37" s="59"/>
      <c r="S37" s="67">
        <v>18.59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>
        <f ca="1">IF(O38=C6,COUNTIF(O7:O38,C6),"")</f>
        <v>10</v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54">
        <f t="shared" si="0"/>
        <v>32</v>
      </c>
      <c r="H38" s="7">
        <v>53</v>
      </c>
      <c r="I38" s="129" t="str">
        <f t="shared" ca="1" si="1"/>
        <v>Thomas Wraith</v>
      </c>
      <c r="J38" s="129"/>
      <c r="K38" s="129"/>
      <c r="L38" s="129"/>
      <c r="M38" s="129"/>
      <c r="N38" s="129"/>
      <c r="O38" s="59" t="str">
        <f t="shared" ca="1" si="2"/>
        <v>Durham</v>
      </c>
      <c r="P38" s="59"/>
      <c r="Q38" s="59"/>
      <c r="R38" s="59"/>
      <c r="S38" s="67">
        <v>19.02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>
        <f ca="1">IF(O39=B6,COUNTIF(O7:O39,B6),"")</f>
        <v>5</v>
      </c>
      <c r="C39" s="1" t="str">
        <f ca="1">IF(O39=C6,COUNTIF(O7:O39,C6),"")</f>
        <v/>
      </c>
      <c r="D39" s="1" t="str">
        <f ca="1">IF(O39=D6,COUNTIF(O7:O39,D6),"")</f>
        <v/>
      </c>
      <c r="E39" s="1" t="str">
        <f ca="1">IF(O39=E6,COUNTIF(O7:O39,E6),"")</f>
        <v/>
      </c>
      <c r="F39" s="1" t="str">
        <f ca="1">IF(O39=F6,COUNTIF(O7:O39,F6),"")</f>
        <v/>
      </c>
      <c r="G39" s="54">
        <f t="shared" si="0"/>
        <v>33</v>
      </c>
      <c r="H39" s="7">
        <v>31</v>
      </c>
      <c r="I39" s="129" t="str">
        <f t="shared" ca="1" si="1"/>
        <v>Lucas Messinger Jones</v>
      </c>
      <c r="J39" s="129"/>
      <c r="K39" s="129"/>
      <c r="L39" s="129"/>
      <c r="M39" s="129"/>
      <c r="N39" s="129"/>
      <c r="O39" s="59" t="str">
        <f t="shared" ca="1" si="2"/>
        <v>Cumbria</v>
      </c>
      <c r="P39" s="59"/>
      <c r="Q39" s="59"/>
      <c r="R39" s="59"/>
      <c r="S39" s="67">
        <v>19.03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>
        <f ca="1">IF(O40=B6,COUNTIF(O7:O40,B6),"")</f>
        <v>6</v>
      </c>
      <c r="C40" s="1" t="str">
        <f ca="1">IF(O40=C6,COUNTIF(O7:O40,C6),"")</f>
        <v/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54">
        <f t="shared" si="0"/>
        <v>34</v>
      </c>
      <c r="H40" s="7">
        <v>32</v>
      </c>
      <c r="I40" s="129" t="str">
        <f t="shared" ca="1" si="1"/>
        <v>Sam McSherry</v>
      </c>
      <c r="J40" s="129"/>
      <c r="K40" s="129"/>
      <c r="L40" s="129"/>
      <c r="M40" s="129"/>
      <c r="N40" s="129"/>
      <c r="O40" s="59" t="str">
        <f t="shared" ca="1" si="2"/>
        <v>Cumbria</v>
      </c>
      <c r="P40" s="59"/>
      <c r="Q40" s="59"/>
      <c r="R40" s="59"/>
      <c r="S40" s="67">
        <v>19.04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>
        <f ca="1">IF(O41=C6,COUNTIF(O7:O41,C6),"")</f>
        <v>11</v>
      </c>
      <c r="D41" s="1" t="str">
        <f ca="1">IF(O41=D6,COUNTIF(O7:O41,D6),"")</f>
        <v/>
      </c>
      <c r="E41" s="1" t="str">
        <f ca="1">IF(O41=E6,COUNTIF(O7:O41,E6),"")</f>
        <v/>
      </c>
      <c r="F41" s="1" t="str">
        <f ca="1">IF(O41=F6,COUNTIF(O7:O41,F6),"")</f>
        <v/>
      </c>
      <c r="G41" s="54">
        <f t="shared" si="0"/>
        <v>35</v>
      </c>
      <c r="H41" s="7">
        <v>49</v>
      </c>
      <c r="I41" s="129" t="str">
        <f t="shared" ca="1" si="1"/>
        <v>Charlie Phillips</v>
      </c>
      <c r="J41" s="129"/>
      <c r="K41" s="129"/>
      <c r="L41" s="129"/>
      <c r="M41" s="129"/>
      <c r="N41" s="129"/>
      <c r="O41" s="59" t="str">
        <f t="shared" ca="1" si="2"/>
        <v>Durham</v>
      </c>
      <c r="P41" s="59"/>
      <c r="Q41" s="59"/>
      <c r="R41" s="59"/>
      <c r="S41" s="67">
        <v>19.079999999999998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>
        <f ca="1">IF(O42=D6,COUNTIF(O7:O42,D6),"")</f>
        <v>6</v>
      </c>
      <c r="E42" s="1" t="str">
        <f ca="1">IF(O42=E6,COUNTIF(O7:O42,E6),"")</f>
        <v/>
      </c>
      <c r="F42" s="1" t="str">
        <f ca="1">IF(O42=F6,COUNTIF(O7:O42,F6),"")</f>
        <v/>
      </c>
      <c r="G42" s="54">
        <f t="shared" si="0"/>
        <v>36</v>
      </c>
      <c r="H42" s="7">
        <v>66</v>
      </c>
      <c r="I42" s="129" t="str">
        <f t="shared" ca="1" si="1"/>
        <v>Dylan Davies</v>
      </c>
      <c r="J42" s="129"/>
      <c r="K42" s="129"/>
      <c r="L42" s="129"/>
      <c r="M42" s="129"/>
      <c r="N42" s="129"/>
      <c r="O42" s="59" t="str">
        <f t="shared" ca="1" si="2"/>
        <v>Northumberland</v>
      </c>
      <c r="P42" s="59"/>
      <c r="Q42" s="59"/>
      <c r="R42" s="59"/>
      <c r="S42" s="67">
        <v>19.100000000000001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 t="str">
        <f ca="1">IF(O43=C6,COUNTIF(O7:O43,C6),"")</f>
        <v/>
      </c>
      <c r="D43" s="1">
        <f ca="1">IF(O43=D6,COUNTIF(O7:O43,D6),"")</f>
        <v>7</v>
      </c>
      <c r="E43" s="1" t="str">
        <f ca="1">IF(O43=E6,COUNTIF(O7:O43,E6),"")</f>
        <v/>
      </c>
      <c r="F43" s="1" t="str">
        <f ca="1">IF(O43=F6,COUNTIF(O7:O43,F6),"")</f>
        <v/>
      </c>
      <c r="G43" s="54">
        <f t="shared" si="0"/>
        <v>37</v>
      </c>
      <c r="H43" s="7">
        <v>72</v>
      </c>
      <c r="I43" s="129" t="str">
        <f t="shared" ca="1" si="1"/>
        <v>Oliver Telfer</v>
      </c>
      <c r="J43" s="129"/>
      <c r="K43" s="129"/>
      <c r="L43" s="129"/>
      <c r="M43" s="129"/>
      <c r="N43" s="129"/>
      <c r="O43" s="59" t="str">
        <f t="shared" ca="1" si="2"/>
        <v>Northumberland</v>
      </c>
      <c r="P43" s="59"/>
      <c r="Q43" s="59"/>
      <c r="R43" s="59"/>
      <c r="S43" s="67">
        <v>19.170000000000002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>
        <f ca="1">IF(O44=B6,COUNTIF(O7:O44,B6),"")</f>
        <v>7</v>
      </c>
      <c r="C44" s="1" t="str">
        <f ca="1">IF(O44=C6,COUNTIF(O7:O44,C6),"")</f>
        <v/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54">
        <f t="shared" si="0"/>
        <v>38</v>
      </c>
      <c r="H44" s="7">
        <v>29</v>
      </c>
      <c r="I44" s="129" t="str">
        <f t="shared" ca="1" si="1"/>
        <v xml:space="preserve">Jacob Smith </v>
      </c>
      <c r="J44" s="129"/>
      <c r="K44" s="129"/>
      <c r="L44" s="129"/>
      <c r="M44" s="129"/>
      <c r="N44" s="129"/>
      <c r="O44" s="59" t="str">
        <f t="shared" ca="1" si="2"/>
        <v>Cumbria</v>
      </c>
      <c r="P44" s="59"/>
      <c r="Q44" s="59"/>
      <c r="R44" s="59"/>
      <c r="S44" s="67">
        <v>19.21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>
        <f ca="1">IF(O45=B6,COUNTIF(O7:O45,B6),"")</f>
        <v>8</v>
      </c>
      <c r="C45" s="1" t="str">
        <f ca="1">IF(O45=C6,COUNTIF(O7:O45,C6),"")</f>
        <v/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54">
        <f t="shared" si="0"/>
        <v>39</v>
      </c>
      <c r="H45" s="7">
        <v>30</v>
      </c>
      <c r="I45" s="129" t="str">
        <f t="shared" ca="1" si="1"/>
        <v>Toby Umpleby</v>
      </c>
      <c r="J45" s="129"/>
      <c r="K45" s="129"/>
      <c r="L45" s="129"/>
      <c r="M45" s="129"/>
      <c r="N45" s="129"/>
      <c r="O45" s="59" t="str">
        <f t="shared" ca="1" si="2"/>
        <v>Cumbria</v>
      </c>
      <c r="P45" s="59"/>
      <c r="Q45" s="59"/>
      <c r="R45" s="59"/>
      <c r="S45" s="67">
        <v>19.23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>
        <f ca="1">IF(O46=A6,COUNTIF(O7:O46,A6),"")</f>
        <v>4</v>
      </c>
      <c r="B46" s="1" t="str">
        <f ca="1">IF(O46=B6,COUNTIF(O7:O46,B6),"")</f>
        <v/>
      </c>
      <c r="C46" s="1" t="str">
        <f ca="1">IF(O46=C6,COUNTIF(O7:O46,C6),"")</f>
        <v/>
      </c>
      <c r="D46" s="1" t="str">
        <f ca="1">IF(O46=D6,COUNTIF(O7:O46,D6),"")</f>
        <v/>
      </c>
      <c r="E46" s="1" t="str">
        <f ca="1">IF(O46=E6,COUNTIF(O7:O46,E6),"")</f>
        <v/>
      </c>
      <c r="F46" s="1" t="str">
        <f ca="1">IF(O46=F6,COUNTIF(O7:O46,F6),"")</f>
        <v/>
      </c>
      <c r="G46" s="54">
        <f t="shared" si="0"/>
        <v>40</v>
      </c>
      <c r="H46" s="7">
        <v>2</v>
      </c>
      <c r="I46" s="129" t="str">
        <f t="shared" ca="1" si="1"/>
        <v>Daniel Payne</v>
      </c>
      <c r="J46" s="129"/>
      <c r="K46" s="129"/>
      <c r="L46" s="129"/>
      <c r="M46" s="129"/>
      <c r="N46" s="129"/>
      <c r="O46" s="59" t="str">
        <f t="shared" ca="1" si="2"/>
        <v>Cleveland</v>
      </c>
      <c r="P46" s="59"/>
      <c r="Q46" s="59"/>
      <c r="R46" s="59"/>
      <c r="S46" s="67">
        <v>19.29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 t="str">
        <f ca="1">IF(O47=B6,COUNTIF(O7:O47,B6),"")</f>
        <v/>
      </c>
      <c r="C47" s="1" t="str">
        <f ca="1">IF(O47=C6,COUNTIF(O7:O47,C6),"")</f>
        <v/>
      </c>
      <c r="D47" s="1" t="str">
        <f ca="1">IF(O47=D6,COUNTIF(O7:O47,D6),"")</f>
        <v/>
      </c>
      <c r="E47" s="1">
        <f ca="1">IF(O47=E6,COUNTIF(O7:O47,E6),"")</f>
        <v>11</v>
      </c>
      <c r="F47" s="1" t="str">
        <f ca="1">IF(O47=F6,COUNTIF(O7:O47,F6),"")</f>
        <v/>
      </c>
      <c r="G47" s="54">
        <f t="shared" si="0"/>
        <v>41</v>
      </c>
      <c r="H47" s="7">
        <v>92</v>
      </c>
      <c r="I47" s="129" t="str">
        <f t="shared" ca="1" si="1"/>
        <v>Jack Briggs</v>
      </c>
      <c r="J47" s="129"/>
      <c r="K47" s="129"/>
      <c r="L47" s="129"/>
      <c r="M47" s="129"/>
      <c r="N47" s="129"/>
      <c r="O47" s="59" t="str">
        <f t="shared" ca="1" si="2"/>
        <v>North Yorkshire</v>
      </c>
      <c r="P47" s="59"/>
      <c r="Q47" s="59"/>
      <c r="R47" s="59"/>
      <c r="S47" s="67">
        <v>19.3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 t="str">
        <f ca="1">IF(O48=B6,COUNTIF(O7:O48,B6),"")</f>
        <v/>
      </c>
      <c r="C48" s="1" t="str">
        <f ca="1">IF(O48=C6,COUNTIF(O7:O48,C6),"")</f>
        <v/>
      </c>
      <c r="D48" s="1">
        <f ca="1">IF(O48=D6,COUNTIF(O7:O48,D6),"")</f>
        <v>8</v>
      </c>
      <c r="E48" s="1" t="str">
        <f ca="1">IF(O48=E6,COUNTIF(O7:O48,E6),"")</f>
        <v/>
      </c>
      <c r="F48" s="1" t="str">
        <f ca="1">IF(O48=F6,COUNTIF(O7:O48,F6),"")</f>
        <v/>
      </c>
      <c r="G48" s="54">
        <f t="shared" si="0"/>
        <v>42</v>
      </c>
      <c r="H48" s="7">
        <v>69</v>
      </c>
      <c r="I48" s="129" t="str">
        <f t="shared" ca="1" si="1"/>
        <v>Ben Murray-John</v>
      </c>
      <c r="J48" s="129"/>
      <c r="K48" s="129"/>
      <c r="L48" s="129"/>
      <c r="M48" s="129"/>
      <c r="N48" s="129"/>
      <c r="O48" s="59" t="str">
        <f t="shared" ca="1" si="2"/>
        <v>Northumberland</v>
      </c>
      <c r="P48" s="59"/>
      <c r="Q48" s="59"/>
      <c r="R48" s="59"/>
      <c r="S48" s="67">
        <v>19.34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 t="str">
        <f ca="1">IF(O49=C6,COUNTIF(O7:O49,C6),"")</f>
        <v/>
      </c>
      <c r="D49" s="1">
        <f ca="1">IF(O49=D6,COUNTIF(O7:O49,D6),"")</f>
        <v>9</v>
      </c>
      <c r="E49" s="1" t="str">
        <f ca="1">IF(O49=E6,COUNTIF(O7:O49,E6),"")</f>
        <v/>
      </c>
      <c r="F49" s="1" t="str">
        <f ca="1">IF(O49=F6,COUNTIF(O7:O49,F6),"")</f>
        <v/>
      </c>
      <c r="G49" s="54">
        <f t="shared" si="0"/>
        <v>43</v>
      </c>
      <c r="H49" s="7">
        <v>65</v>
      </c>
      <c r="I49" s="129" t="str">
        <f t="shared" ca="1" si="1"/>
        <v>Ben Walker</v>
      </c>
      <c r="J49" s="129"/>
      <c r="K49" s="129"/>
      <c r="L49" s="129"/>
      <c r="M49" s="129"/>
      <c r="N49" s="129"/>
      <c r="O49" s="59" t="str">
        <f t="shared" ca="1" si="2"/>
        <v>Northumberland</v>
      </c>
      <c r="P49" s="59"/>
      <c r="Q49" s="59"/>
      <c r="R49" s="59"/>
      <c r="S49" s="67">
        <v>19.39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 t="str">
        <f ca="1">IF(O50=C6,COUNTIF(O7:O50,C6),"")</f>
        <v/>
      </c>
      <c r="D50" s="1">
        <f ca="1">IF(O50=D6,COUNTIF(O7:O50,D6),"")</f>
        <v>10</v>
      </c>
      <c r="E50" s="1" t="str">
        <f ca="1">IF(O50=E6,COUNTIF(O7:O50,E6),"")</f>
        <v/>
      </c>
      <c r="F50" s="1" t="str">
        <f ca="1">IF(O50=F6,COUNTIF(O7:O50,F6),"")</f>
        <v/>
      </c>
      <c r="G50" s="54">
        <f t="shared" si="0"/>
        <v>44</v>
      </c>
      <c r="H50" s="7">
        <v>73</v>
      </c>
      <c r="I50" s="129" t="str">
        <f t="shared" ca="1" si="1"/>
        <v>Joseph Rickerby</v>
      </c>
      <c r="J50" s="129"/>
      <c r="K50" s="129"/>
      <c r="L50" s="129"/>
      <c r="M50" s="129"/>
      <c r="N50" s="129"/>
      <c r="O50" s="59" t="str">
        <f t="shared" ca="1" si="2"/>
        <v>Northumberland</v>
      </c>
      <c r="P50" s="59"/>
      <c r="Q50" s="59"/>
      <c r="R50" s="59"/>
      <c r="S50" s="67">
        <v>19.39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 t="str">
        <f ca="1">IF(O51=A6,COUNTIF(O7:O51,A6),"")</f>
        <v/>
      </c>
      <c r="B51" s="1" t="str">
        <f ca="1">IF(O51=B6,COUNTIF(O7:O51,B6),"")</f>
        <v/>
      </c>
      <c r="C51" s="1">
        <f ca="1">IF(O51=C6,COUNTIF(O7:O51,C6),"")</f>
        <v>12</v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54">
        <f t="shared" si="0"/>
        <v>45</v>
      </c>
      <c r="H51" s="7">
        <v>56</v>
      </c>
      <c r="I51" s="129" t="str">
        <f t="shared" ca="1" si="1"/>
        <v>Izaak Taylor</v>
      </c>
      <c r="J51" s="129"/>
      <c r="K51" s="129"/>
      <c r="L51" s="129"/>
      <c r="M51" s="129"/>
      <c r="N51" s="129"/>
      <c r="O51" s="59" t="str">
        <f t="shared" ca="1" si="2"/>
        <v>Durham</v>
      </c>
      <c r="P51" s="59"/>
      <c r="Q51" s="59"/>
      <c r="R51" s="59"/>
      <c r="S51" s="67">
        <v>19.420000000000002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>
        <f ca="1">IF(O52=B6,COUNTIF(O7:O52,B6),"")</f>
        <v>9</v>
      </c>
      <c r="C52" s="1" t="str">
        <f ca="1">IF(O52=C6,COUNTIF(O7:O52,C6),"")</f>
        <v/>
      </c>
      <c r="D52" s="1" t="str">
        <f ca="1">IF(O52=D6,COUNTIF(O7:O52,D6),"")</f>
        <v/>
      </c>
      <c r="E52" s="1" t="str">
        <f ca="1">IF(O52=E6,COUNTIF(O7:O52,E6),"")</f>
        <v/>
      </c>
      <c r="F52" s="1" t="str">
        <f ca="1">IF(O52=F6,COUNTIF(O7:O52,F6),"")</f>
        <v/>
      </c>
      <c r="G52" s="54">
        <f t="shared" si="0"/>
        <v>46</v>
      </c>
      <c r="H52" s="7">
        <v>35</v>
      </c>
      <c r="I52" s="129" t="str">
        <f t="shared" ca="1" si="1"/>
        <v>Noah Kidd</v>
      </c>
      <c r="J52" s="129"/>
      <c r="K52" s="129"/>
      <c r="L52" s="129"/>
      <c r="M52" s="129"/>
      <c r="N52" s="129"/>
      <c r="O52" s="59" t="str">
        <f t="shared" ca="1" si="2"/>
        <v>Cumbria</v>
      </c>
      <c r="P52" s="59"/>
      <c r="Q52" s="59"/>
      <c r="R52" s="59"/>
      <c r="S52" s="67">
        <v>19.43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 t="str">
        <f ca="1">IF(O53=C6,COUNTIF(O7:O53,C6),"")</f>
        <v/>
      </c>
      <c r="D53" s="1">
        <f ca="1">IF(O53=D6,COUNTIF(O7:O53,D6),"")</f>
        <v>11</v>
      </c>
      <c r="E53" s="1" t="str">
        <f ca="1">IF(O53=E6,COUNTIF(O7:O53,E6),"")</f>
        <v/>
      </c>
      <c r="F53" s="1" t="str">
        <f ca="1">IF(O53=F6,COUNTIF(O7:O53,F6),"")</f>
        <v/>
      </c>
      <c r="G53" s="54">
        <f t="shared" si="0"/>
        <v>47</v>
      </c>
      <c r="H53" s="7">
        <v>64</v>
      </c>
      <c r="I53" s="129" t="str">
        <f t="shared" ca="1" si="1"/>
        <v>Oscar Onley</v>
      </c>
      <c r="J53" s="129"/>
      <c r="K53" s="129"/>
      <c r="L53" s="129"/>
      <c r="M53" s="129"/>
      <c r="N53" s="129"/>
      <c r="O53" s="59" t="str">
        <f t="shared" ca="1" si="2"/>
        <v>Northumberland</v>
      </c>
      <c r="P53" s="59"/>
      <c r="Q53" s="59"/>
      <c r="R53" s="59"/>
      <c r="S53" s="67">
        <v>19.440000000000001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>
        <f ca="1">IF(O54=C6,COUNTIF(O7:O54,C6),"")</f>
        <v>13</v>
      </c>
      <c r="D54" s="1" t="str">
        <f ca="1">IF(O54=D6,COUNTIF(O7:O54,D6),"")</f>
        <v/>
      </c>
      <c r="E54" s="1" t="str">
        <f ca="1">IF(O54=E6,COUNTIF(O7:O54,E6),"")</f>
        <v/>
      </c>
      <c r="F54" s="1" t="str">
        <f ca="1">IF(O54=F6,COUNTIF(O7:O54,F6),"")</f>
        <v/>
      </c>
      <c r="G54" s="54">
        <f t="shared" si="0"/>
        <v>48</v>
      </c>
      <c r="H54" s="7">
        <v>46</v>
      </c>
      <c r="I54" s="129" t="str">
        <f t="shared" ca="1" si="1"/>
        <v>Jamie Barnshaw</v>
      </c>
      <c r="J54" s="129"/>
      <c r="K54" s="129"/>
      <c r="L54" s="129"/>
      <c r="M54" s="129"/>
      <c r="N54" s="129"/>
      <c r="O54" s="59" t="str">
        <f t="shared" ca="1" si="2"/>
        <v>Durham</v>
      </c>
      <c r="P54" s="59"/>
      <c r="Q54" s="59"/>
      <c r="R54" s="59"/>
      <c r="S54" s="67">
        <v>19.510000000000002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 t="str">
        <f ca="1">IF(O55=A6,COUNTIF(O7:O55,A6),"")</f>
        <v/>
      </c>
      <c r="B55" s="1">
        <f ca="1">IF(O55=B6,COUNTIF(O7:O55,B6),"")</f>
        <v>10</v>
      </c>
      <c r="C55" s="1" t="str">
        <f ca="1">IF(O55=C6,COUNTIF(O7:O55,C6),"")</f>
        <v/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54">
        <f t="shared" si="0"/>
        <v>49</v>
      </c>
      <c r="H55" s="7">
        <v>34</v>
      </c>
      <c r="I55" s="129" t="str">
        <f t="shared" ca="1" si="1"/>
        <v>Nathan Ormandy</v>
      </c>
      <c r="J55" s="129"/>
      <c r="K55" s="129"/>
      <c r="L55" s="129"/>
      <c r="M55" s="129"/>
      <c r="N55" s="129"/>
      <c r="O55" s="59" t="str">
        <f t="shared" ca="1" si="2"/>
        <v>Cumbria</v>
      </c>
      <c r="P55" s="59"/>
      <c r="Q55" s="59"/>
      <c r="R55" s="59"/>
      <c r="S55" s="67">
        <v>19.54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>
        <f ca="1">IF(O56=B6,COUNTIF(O7:O56,B6),"")</f>
        <v>11</v>
      </c>
      <c r="C56" s="1" t="str">
        <f ca="1">IF(O56=C6,COUNTIF(O7:O56,C6),"")</f>
        <v/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54">
        <f t="shared" si="0"/>
        <v>50</v>
      </c>
      <c r="H56" s="7">
        <v>38</v>
      </c>
      <c r="I56" s="129" t="str">
        <f t="shared" ca="1" si="1"/>
        <v>Jakob Nelson</v>
      </c>
      <c r="J56" s="129"/>
      <c r="K56" s="129"/>
      <c r="L56" s="129"/>
      <c r="M56" s="129"/>
      <c r="N56" s="129"/>
      <c r="O56" s="59" t="str">
        <f t="shared" ca="1" si="2"/>
        <v>Cumbria</v>
      </c>
      <c r="P56" s="59"/>
      <c r="Q56" s="59"/>
      <c r="R56" s="59"/>
      <c r="S56" s="67">
        <v>19.59</v>
      </c>
      <c r="T56" s="6">
        <f t="shared" si="3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 t="str">
        <f ca="1">IF(O57=C6,COUNTIF(O7:O57,C6),"")</f>
        <v/>
      </c>
      <c r="D57" s="1">
        <f ca="1">IF(O57=D6,COUNTIF(O7:O57,D6),"")</f>
        <v>12</v>
      </c>
      <c r="E57" s="1" t="str">
        <f ca="1">IF(O57=E6,COUNTIF(O7:O57,E6),"")</f>
        <v/>
      </c>
      <c r="F57" s="1" t="str">
        <f ca="1">IF(O57=F6,COUNTIF(O7:O57,F6),"")</f>
        <v/>
      </c>
      <c r="G57" s="54">
        <f t="shared" si="0"/>
        <v>51</v>
      </c>
      <c r="H57" s="7">
        <v>74</v>
      </c>
      <c r="I57" s="129" t="str">
        <f t="shared" ca="1" si="1"/>
        <v>Thomas Cunningham</v>
      </c>
      <c r="J57" s="129"/>
      <c r="K57" s="129"/>
      <c r="L57" s="129"/>
      <c r="M57" s="129"/>
      <c r="N57" s="129"/>
      <c r="O57" s="59" t="str">
        <f t="shared" ca="1" si="2"/>
        <v>Northumberland</v>
      </c>
      <c r="P57" s="59"/>
      <c r="Q57" s="59"/>
      <c r="R57" s="59"/>
      <c r="S57" s="67">
        <v>20.059999999999999</v>
      </c>
      <c r="T57" s="6">
        <f t="shared" si="3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>
        <f ca="1">IF(O58=C6,COUNTIF(O7:O58,C6),"")</f>
        <v>14</v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54">
        <f t="shared" si="0"/>
        <v>52</v>
      </c>
      <c r="H58" s="7">
        <v>55</v>
      </c>
      <c r="I58" s="129" t="str">
        <f t="shared" ca="1" si="1"/>
        <v>Peter Cook</v>
      </c>
      <c r="J58" s="129"/>
      <c r="K58" s="129"/>
      <c r="L58" s="129"/>
      <c r="M58" s="129"/>
      <c r="N58" s="129"/>
      <c r="O58" s="59" t="str">
        <f t="shared" ca="1" si="2"/>
        <v>Durham</v>
      </c>
      <c r="P58" s="59"/>
      <c r="Q58" s="59"/>
      <c r="R58" s="59"/>
      <c r="S58" s="67">
        <v>20.09</v>
      </c>
      <c r="T58" s="6">
        <f t="shared" si="3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>
        <f ca="1">IF(O59=A6,COUNTIF(O7:O59,A6),"")</f>
        <v>5</v>
      </c>
      <c r="B59" s="1" t="str">
        <f ca="1">IF(O59=B6,COUNTIF(O7:O59,B6),"")</f>
        <v/>
      </c>
      <c r="C59" s="1" t="str">
        <f ca="1">IF(O59=C6,COUNTIF(O7:O59,C6),"")</f>
        <v/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54">
        <f t="shared" si="0"/>
        <v>53</v>
      </c>
      <c r="H59" s="7">
        <v>8</v>
      </c>
      <c r="I59" s="129" t="str">
        <f t="shared" ca="1" si="1"/>
        <v>Liam Cooper</v>
      </c>
      <c r="J59" s="129"/>
      <c r="K59" s="129"/>
      <c r="L59" s="129"/>
      <c r="M59" s="129"/>
      <c r="N59" s="129"/>
      <c r="O59" s="59" t="str">
        <f t="shared" ca="1" si="2"/>
        <v>Cleveland</v>
      </c>
      <c r="P59" s="59"/>
      <c r="Q59" s="59"/>
      <c r="R59" s="59"/>
      <c r="S59" s="67">
        <v>20.100000000000001</v>
      </c>
      <c r="T59" s="6">
        <f t="shared" si="3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>
        <f ca="1">IF(O60=B6,COUNTIF(O7:O60,B6),"")</f>
        <v>12</v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54">
        <f t="shared" si="0"/>
        <v>54</v>
      </c>
      <c r="H60" s="7">
        <v>33</v>
      </c>
      <c r="I60" s="129" t="str">
        <f t="shared" ca="1" si="1"/>
        <v>Charlie Rennie</v>
      </c>
      <c r="J60" s="129"/>
      <c r="K60" s="129"/>
      <c r="L60" s="129"/>
      <c r="M60" s="129"/>
      <c r="N60" s="129"/>
      <c r="O60" s="59" t="str">
        <f t="shared" ca="1" si="2"/>
        <v>Cumbria</v>
      </c>
      <c r="P60" s="59"/>
      <c r="Q60" s="59"/>
      <c r="R60" s="59"/>
      <c r="S60" s="67">
        <v>20.12</v>
      </c>
      <c r="T60" s="6">
        <f t="shared" si="3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>
        <f ca="1">IF(O61=B6,COUNTIF(O7:O61,B6),"")</f>
        <v>13</v>
      </c>
      <c r="C61" s="1" t="str">
        <f ca="1">IF(O61=C6,COUNTIF(O7:O61,C6),"")</f>
        <v/>
      </c>
      <c r="D61" s="1" t="str">
        <f ca="1">IF(O61=D6,COUNTIF(O7:O61,D6),"")</f>
        <v/>
      </c>
      <c r="E61" s="1" t="str">
        <f ca="1">IF(O61=E6,COUNTIF(O7:O61,E6),"")</f>
        <v/>
      </c>
      <c r="F61" s="1" t="str">
        <f ca="1">IF(O61=F6,COUNTIF(O7:O61,F6),"")</f>
        <v/>
      </c>
      <c r="G61" s="54">
        <f t="shared" si="0"/>
        <v>55</v>
      </c>
      <c r="H61" s="7">
        <v>37</v>
      </c>
      <c r="I61" s="129" t="str">
        <f t="shared" ca="1" si="1"/>
        <v>Charlie Hudson</v>
      </c>
      <c r="J61" s="129"/>
      <c r="K61" s="129"/>
      <c r="L61" s="129"/>
      <c r="M61" s="129"/>
      <c r="N61" s="129"/>
      <c r="O61" s="59" t="str">
        <f t="shared" ca="1" si="2"/>
        <v>Cumbria</v>
      </c>
      <c r="P61" s="59"/>
      <c r="Q61" s="59"/>
      <c r="R61" s="59"/>
      <c r="S61" s="67">
        <v>20.14</v>
      </c>
      <c r="T61" s="6">
        <f t="shared" si="3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>
        <f ca="1">IF(O62=A6,COUNTIF(O7:O62,A6),"")</f>
        <v>6</v>
      </c>
      <c r="B62" s="1" t="str">
        <f ca="1">IF(O62=B6,COUNTIF(O7:O62,B6),"")</f>
        <v/>
      </c>
      <c r="C62" s="1" t="str">
        <f ca="1">IF(O62=C6,COUNTIF(O7:O62,C6),"")</f>
        <v/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54">
        <f t="shared" si="0"/>
        <v>56</v>
      </c>
      <c r="H62" s="7">
        <v>13</v>
      </c>
      <c r="I62" s="129" t="str">
        <f t="shared" ca="1" si="1"/>
        <v>Josh Bailey</v>
      </c>
      <c r="J62" s="129"/>
      <c r="K62" s="129"/>
      <c r="L62" s="129"/>
      <c r="M62" s="129"/>
      <c r="N62" s="129"/>
      <c r="O62" s="59" t="str">
        <f t="shared" ca="1" si="2"/>
        <v>Cleveland</v>
      </c>
      <c r="P62" s="59"/>
      <c r="Q62" s="59"/>
      <c r="R62" s="59"/>
      <c r="S62" s="67">
        <v>20.16</v>
      </c>
      <c r="T62" s="6">
        <f t="shared" si="3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>
        <f ca="1">IF(O63=A6,COUNTIF(O7:O63,A6),"")</f>
        <v>7</v>
      </c>
      <c r="B63" s="1" t="str">
        <f ca="1">IF(O63=B6,COUNTIF(O7:O63,B6),"")</f>
        <v/>
      </c>
      <c r="C63" s="1" t="str">
        <f ca="1">IF(O63=C6,COUNTIF(O7:O63,C6),"")</f>
        <v/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54">
        <f t="shared" si="0"/>
        <v>57</v>
      </c>
      <c r="H63" s="7">
        <v>7</v>
      </c>
      <c r="I63" s="129" t="str">
        <f t="shared" ca="1" si="1"/>
        <v>Lewis Reed</v>
      </c>
      <c r="J63" s="129"/>
      <c r="K63" s="129"/>
      <c r="L63" s="129"/>
      <c r="M63" s="129"/>
      <c r="N63" s="129"/>
      <c r="O63" s="59" t="str">
        <f t="shared" ca="1" si="2"/>
        <v>Cleveland</v>
      </c>
      <c r="P63" s="59"/>
      <c r="Q63" s="59"/>
      <c r="R63" s="59"/>
      <c r="S63" s="67">
        <v>20.190000000000001</v>
      </c>
      <c r="T63" s="6">
        <f t="shared" si="3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>
        <f ca="1">IF(O64=C6,COUNTIF(O7:O64,C6),"")</f>
        <v>15</v>
      </c>
      <c r="D64" s="1" t="str">
        <f ca="1">IF(O64=D6,COUNTIF(O7:O64,D6),"")</f>
        <v/>
      </c>
      <c r="E64" s="1" t="str">
        <f ca="1">IF(O64=E6,COUNTIF(O7:O64,E6),"")</f>
        <v/>
      </c>
      <c r="F64" s="1" t="str">
        <f ca="1">IF(O64=F6,COUNTIF(O7:O64,F6),"")</f>
        <v/>
      </c>
      <c r="G64" s="54">
        <f t="shared" si="0"/>
        <v>58</v>
      </c>
      <c r="H64" s="7">
        <v>52</v>
      </c>
      <c r="I64" s="129" t="str">
        <f t="shared" ca="1" si="1"/>
        <v>Chris Coulson</v>
      </c>
      <c r="J64" s="129"/>
      <c r="K64" s="129"/>
      <c r="L64" s="129"/>
      <c r="M64" s="129"/>
      <c r="N64" s="129"/>
      <c r="O64" s="59" t="str">
        <f t="shared" ca="1" si="2"/>
        <v>Durham</v>
      </c>
      <c r="P64" s="59"/>
      <c r="Q64" s="59"/>
      <c r="R64" s="59"/>
      <c r="S64" s="67">
        <v>20.22</v>
      </c>
      <c r="T64" s="6">
        <f t="shared" si="3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>
        <f ca="1">IF(O65=A6,COUNTIF(O7:O65,A6),"")</f>
        <v>8</v>
      </c>
      <c r="B65" s="1" t="str">
        <f ca="1">IF(O65=B6,COUNTIF(O7:O65,B6),"")</f>
        <v/>
      </c>
      <c r="C65" s="1" t="str">
        <f ca="1">IF(O65=C6,COUNTIF(O7:O65,C6),"")</f>
        <v/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54">
        <f t="shared" si="0"/>
        <v>59</v>
      </c>
      <c r="H65" s="7">
        <v>10</v>
      </c>
      <c r="I65" s="129" t="str">
        <f t="shared" ca="1" si="1"/>
        <v>Jacob Taylor</v>
      </c>
      <c r="J65" s="129"/>
      <c r="K65" s="129"/>
      <c r="L65" s="129"/>
      <c r="M65" s="129"/>
      <c r="N65" s="129"/>
      <c r="O65" s="59" t="str">
        <f t="shared" ca="1" si="2"/>
        <v>Cleveland</v>
      </c>
      <c r="P65" s="59"/>
      <c r="Q65" s="59"/>
      <c r="R65" s="59"/>
      <c r="S65" s="67">
        <v>20.27</v>
      </c>
      <c r="T65" s="6">
        <f t="shared" si="3"/>
        <v>1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>
        <f ca="1">IF(O66=A6,COUNTIF(O7:O66,A6),"")</f>
        <v>9</v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54">
        <f t="shared" si="0"/>
        <v>60</v>
      </c>
      <c r="H66" s="7">
        <v>6</v>
      </c>
      <c r="I66" s="129" t="str">
        <f t="shared" ca="1" si="1"/>
        <v>Will Simpson</v>
      </c>
      <c r="J66" s="129"/>
      <c r="K66" s="129"/>
      <c r="L66" s="129"/>
      <c r="M66" s="129"/>
      <c r="N66" s="129"/>
      <c r="O66" s="59" t="str">
        <f t="shared" ca="1" si="2"/>
        <v>Cleveland</v>
      </c>
      <c r="P66" s="59"/>
      <c r="Q66" s="59"/>
      <c r="R66" s="59"/>
      <c r="S66" s="67">
        <v>20.309999999999999</v>
      </c>
      <c r="T66" s="6">
        <f t="shared" si="3"/>
        <v>1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>
        <f ca="1">IF(O67=D6,COUNTIF(O7:O67,D6),"")</f>
        <v>13</v>
      </c>
      <c r="E67" s="1" t="str">
        <f ca="1">IF(O67=E6,COUNTIF(O7:O67,E6),"")</f>
        <v/>
      </c>
      <c r="F67" s="1" t="str">
        <f ca="1">IF(O67=F6,COUNTIF(O7:O67,F6),"")</f>
        <v/>
      </c>
      <c r="G67" s="54">
        <f t="shared" si="0"/>
        <v>61</v>
      </c>
      <c r="H67" s="7">
        <v>70</v>
      </c>
      <c r="I67" s="129" t="str">
        <f t="shared" ca="1" si="1"/>
        <v>Joseph Anderson</v>
      </c>
      <c r="J67" s="129"/>
      <c r="K67" s="129"/>
      <c r="L67" s="129"/>
      <c r="M67" s="129"/>
      <c r="N67" s="129"/>
      <c r="O67" s="59" t="str">
        <f t="shared" ca="1" si="2"/>
        <v>Northumberland</v>
      </c>
      <c r="P67" s="59"/>
      <c r="Q67" s="59"/>
      <c r="R67" s="59"/>
      <c r="S67" s="67">
        <v>20.53</v>
      </c>
      <c r="T67" s="6">
        <f t="shared" si="3"/>
        <v>1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>
        <f ca="1">IF(O68=C6,COUNTIF(O7:O68,C6),"")</f>
        <v>16</v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54">
        <f t="shared" si="0"/>
        <v>62</v>
      </c>
      <c r="H68" s="7">
        <v>57</v>
      </c>
      <c r="I68" s="129" t="str">
        <f t="shared" ca="1" si="1"/>
        <v>James Roberts</v>
      </c>
      <c r="J68" s="129"/>
      <c r="K68" s="129"/>
      <c r="L68" s="129"/>
      <c r="M68" s="129"/>
      <c r="N68" s="129"/>
      <c r="O68" s="59" t="str">
        <f t="shared" ca="1" si="2"/>
        <v>Durham</v>
      </c>
      <c r="P68" s="59"/>
      <c r="Q68" s="59"/>
      <c r="R68" s="59"/>
      <c r="S68" s="67">
        <v>21.03</v>
      </c>
      <c r="T68" s="6">
        <f t="shared" si="3"/>
        <v>1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>
        <f ca="1">IF(O69=D6,COUNTIF(O7:O69,D6),"")</f>
        <v>14</v>
      </c>
      <c r="E69" s="1" t="str">
        <f ca="1">IF(O69=E6,COUNTIF(O7:O69,E6),"")</f>
        <v/>
      </c>
      <c r="F69" s="1" t="str">
        <f ca="1">IF(O69=F6,COUNTIF(O7:O69,F6),"")</f>
        <v/>
      </c>
      <c r="G69" s="54">
        <f t="shared" si="0"/>
        <v>63</v>
      </c>
      <c r="H69" s="7">
        <v>75</v>
      </c>
      <c r="I69" s="129" t="str">
        <f t="shared" ca="1" si="1"/>
        <v>Barnbas Harvey</v>
      </c>
      <c r="J69" s="129"/>
      <c r="K69" s="129"/>
      <c r="L69" s="129"/>
      <c r="M69" s="129"/>
      <c r="N69" s="129"/>
      <c r="O69" s="59" t="str">
        <f t="shared" ca="1" si="2"/>
        <v>Northumberland</v>
      </c>
      <c r="P69" s="59"/>
      <c r="Q69" s="59"/>
      <c r="R69" s="59"/>
      <c r="S69" s="67">
        <v>21.07</v>
      </c>
      <c r="T69" s="6">
        <f t="shared" si="3"/>
        <v>1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>
        <f ca="1">IF(O70=A6,COUNTIF(O7:O70,A6),"")</f>
        <v>10</v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54">
        <f t="shared" si="0"/>
        <v>64</v>
      </c>
      <c r="H70" s="7">
        <v>14</v>
      </c>
      <c r="I70" s="129" t="str">
        <f t="shared" ca="1" si="1"/>
        <v xml:space="preserve">Harry Donachie </v>
      </c>
      <c r="J70" s="129"/>
      <c r="K70" s="129"/>
      <c r="L70" s="129"/>
      <c r="M70" s="129"/>
      <c r="N70" s="129"/>
      <c r="O70" s="59" t="str">
        <f t="shared" ca="1" si="2"/>
        <v>Cleveland</v>
      </c>
      <c r="P70" s="59"/>
      <c r="Q70" s="59"/>
      <c r="R70" s="59"/>
      <c r="S70" s="67">
        <v>21.11</v>
      </c>
      <c r="T70" s="6">
        <f t="shared" si="3"/>
        <v>1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>
        <f ca="1">IF(O71=A6,COUNTIF(O7:O71,A6),"")</f>
        <v>11</v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54">
        <f t="shared" ref="G71:G106" si="4">IF(LEFT(S71,1)="D",0,AM71)</f>
        <v>65</v>
      </c>
      <c r="H71" s="7">
        <v>9</v>
      </c>
      <c r="I71" s="129" t="str">
        <f t="shared" ref="I71:I106" ca="1" si="5">IFERROR(VLOOKUP(H71,INDIRECT($AA$1),2,0),"")</f>
        <v xml:space="preserve">Nathan Nicholson </v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>Cleveland</v>
      </c>
      <c r="P71" s="59"/>
      <c r="Q71" s="59"/>
      <c r="R71" s="59"/>
      <c r="S71" s="67">
        <v>21.23</v>
      </c>
      <c r="T71" s="6">
        <f t="shared" ref="T71:T106" si="7">IF(H71=0,0,1)</f>
        <v>1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>
        <f ca="1">IF(O72=A6,COUNTIF(O7:O72,A6),"")</f>
        <v>12</v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54">
        <f t="shared" si="4"/>
        <v>66</v>
      </c>
      <c r="H72" s="7">
        <v>11</v>
      </c>
      <c r="I72" s="129" t="str">
        <f t="shared" ca="1" si="5"/>
        <v>Alex Lake</v>
      </c>
      <c r="J72" s="129"/>
      <c r="K72" s="129"/>
      <c r="L72" s="129"/>
      <c r="M72" s="129"/>
      <c r="N72" s="129"/>
      <c r="O72" s="59" t="str">
        <f t="shared" ca="1" si="6"/>
        <v>Cleveland</v>
      </c>
      <c r="P72" s="59"/>
      <c r="Q72" s="59"/>
      <c r="R72" s="59"/>
      <c r="S72" s="67">
        <v>22.17</v>
      </c>
      <c r="T72" s="6">
        <f t="shared" si="7"/>
        <v>1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54">
        <f t="shared" si="4"/>
        <v>67</v>
      </c>
      <c r="H73" s="7"/>
      <c r="I73" s="129" t="str">
        <f t="shared" ca="1" si="5"/>
        <v/>
      </c>
      <c r="J73" s="129"/>
      <c r="K73" s="129"/>
      <c r="L73" s="129"/>
      <c r="M73" s="129"/>
      <c r="N73" s="129"/>
      <c r="O73" s="59" t="str">
        <f t="shared" ca="1" si="6"/>
        <v/>
      </c>
      <c r="P73" s="59"/>
      <c r="Q73" s="59"/>
      <c r="R73" s="59"/>
      <c r="S73" s="67"/>
      <c r="T73" s="6">
        <f t="shared" si="7"/>
        <v>0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54">
        <f t="shared" si="4"/>
        <v>68</v>
      </c>
      <c r="H74" s="7"/>
      <c r="I74" s="129" t="str">
        <f t="shared" ca="1" si="5"/>
        <v/>
      </c>
      <c r="J74" s="129"/>
      <c r="K74" s="129"/>
      <c r="L74" s="129"/>
      <c r="M74" s="129"/>
      <c r="N74" s="129"/>
      <c r="O74" s="59" t="str">
        <f t="shared" ca="1" si="6"/>
        <v/>
      </c>
      <c r="P74" s="59"/>
      <c r="Q74" s="59"/>
      <c r="R74" s="59"/>
      <c r="S74" s="67"/>
      <c r="T74" s="6">
        <f t="shared" si="7"/>
        <v>0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 t="str">
        <f ca="1">IF(O75=A6,COUNTIF(O7:O75,A6),"")</f>
        <v/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54">
        <f t="shared" si="4"/>
        <v>69</v>
      </c>
      <c r="H75" s="7"/>
      <c r="I75" s="129" t="str">
        <f t="shared" ca="1" si="5"/>
        <v/>
      </c>
      <c r="J75" s="129"/>
      <c r="K75" s="129"/>
      <c r="L75" s="129"/>
      <c r="M75" s="129"/>
      <c r="N75" s="129"/>
      <c r="O75" s="59" t="str">
        <f t="shared" ca="1" si="6"/>
        <v/>
      </c>
      <c r="P75" s="59"/>
      <c r="Q75" s="59"/>
      <c r="R75" s="59"/>
      <c r="S75" s="67"/>
      <c r="T75" s="6">
        <f t="shared" si="7"/>
        <v>0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54">
        <f t="shared" si="4"/>
        <v>70</v>
      </c>
      <c r="H76" s="7"/>
      <c r="I76" s="129" t="str">
        <f t="shared" ca="1" si="5"/>
        <v/>
      </c>
      <c r="J76" s="129"/>
      <c r="K76" s="129"/>
      <c r="L76" s="129"/>
      <c r="M76" s="129"/>
      <c r="N76" s="129"/>
      <c r="O76" s="59" t="str">
        <f t="shared" ca="1" si="6"/>
        <v/>
      </c>
      <c r="P76" s="59"/>
      <c r="Q76" s="59"/>
      <c r="R76" s="59"/>
      <c r="S76" s="67"/>
      <c r="T76" s="6">
        <f t="shared" si="7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54">
        <f t="shared" si="4"/>
        <v>71</v>
      </c>
      <c r="H77" s="7"/>
      <c r="I77" s="129" t="str">
        <f t="shared" ca="1" si="5"/>
        <v/>
      </c>
      <c r="J77" s="129"/>
      <c r="K77" s="129"/>
      <c r="L77" s="129"/>
      <c r="M77" s="129"/>
      <c r="N77" s="129"/>
      <c r="O77" s="59" t="str">
        <f t="shared" ca="1" si="6"/>
        <v/>
      </c>
      <c r="P77" s="59"/>
      <c r="Q77" s="59"/>
      <c r="R77" s="59"/>
      <c r="S77" s="67"/>
      <c r="T77" s="6">
        <f t="shared" si="7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54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54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54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54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54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54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54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54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54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54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54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54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54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54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54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54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54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54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54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54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54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54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54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54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54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54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54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54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54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Intermediate Boys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54" t="s">
        <v>0</v>
      </c>
      <c r="H108" s="54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54">
        <v>1</v>
      </c>
      <c r="H109" s="55">
        <f t="shared" ref="H109:O111" si="8">IF(H7=0,"",H7)</f>
        <v>1</v>
      </c>
      <c r="I109" s="129" t="str">
        <f t="shared" ca="1" si="8"/>
        <v>Archie Lowe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Cleveland</v>
      </c>
      <c r="P109" s="59"/>
      <c r="Q109" s="59"/>
      <c r="R109" s="59"/>
      <c r="S109" s="70">
        <f>IF(S7=0,"",S7)</f>
        <v>17.04</v>
      </c>
      <c r="T109" s="6">
        <f>IF(H109="",0,1)</f>
        <v>1</v>
      </c>
    </row>
    <row r="110" spans="1:39" x14ac:dyDescent="0.25">
      <c r="G110" s="54">
        <v>2</v>
      </c>
      <c r="H110" s="55">
        <f t="shared" si="8"/>
        <v>82</v>
      </c>
      <c r="I110" s="129" t="str">
        <f t="shared" ca="1" si="8"/>
        <v>Alex Thompson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North Yorkshire</v>
      </c>
      <c r="P110" s="59"/>
      <c r="Q110" s="59"/>
      <c r="R110" s="59"/>
      <c r="S110" s="70">
        <f>IF(S8=0,"",S8)</f>
        <v>17.13</v>
      </c>
      <c r="T110" s="6">
        <f>IF(H110="",0,1)</f>
        <v>1</v>
      </c>
    </row>
    <row r="111" spans="1:39" x14ac:dyDescent="0.25">
      <c r="G111" s="54">
        <v>3</v>
      </c>
      <c r="H111" s="55">
        <f t="shared" si="8"/>
        <v>21</v>
      </c>
      <c r="I111" s="129" t="str">
        <f t="shared" ca="1" si="8"/>
        <v>Robin Regan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Cumbria</v>
      </c>
      <c r="P111" s="59"/>
      <c r="Q111" s="59"/>
      <c r="R111" s="59"/>
      <c r="S111" s="70">
        <f>IF(S9=0,"",S9)</f>
        <v>17.170000000000002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Intermediate Boys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Intermediate Boys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North Yorkshire</v>
      </c>
      <c r="I115" s="4"/>
      <c r="J115" s="4"/>
      <c r="K115" s="4"/>
      <c r="M115" s="105">
        <f ca="1">IFERROR(VLOOKUP(G115,$X$115:$AF$119,3,0),"")</f>
        <v>2</v>
      </c>
      <c r="N115" s="105">
        <f ca="1">IFERROR(VLOOKUP(G115,$X$115:$AF$119,4,0),"")</f>
        <v>5</v>
      </c>
      <c r="O115" s="105">
        <f ca="1">IFERROR(VLOOKUP(G115,$X$115:$AF$119,5,0),"")</f>
        <v>6</v>
      </c>
      <c r="P115" s="105">
        <f ca="1">IFERROR(VLOOKUP(G115,$X$115:$AF$119,6,0),"")</f>
        <v>7</v>
      </c>
      <c r="Q115" s="105">
        <f ca="1">IFERROR(VLOOKUP(G115,$X$115:$AF$119,7,0),"")</f>
        <v>10</v>
      </c>
      <c r="R115" s="105">
        <f ca="1">IFERROR(VLOOKUP(G115,$X$115:$AF$119,8,0),"")</f>
        <v>11</v>
      </c>
      <c r="S115" s="105">
        <f ca="1">SUM(M115:R115)</f>
        <v>41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5</v>
      </c>
      <c r="Y115" s="18" t="str">
        <f>Home!F4</f>
        <v>Cleveland</v>
      </c>
      <c r="Z115" s="18">
        <f ca="1">IFERROR(VLOOKUP(Z114,$A$7:$G$106,W115,0),0)</f>
        <v>1</v>
      </c>
      <c r="AA115" s="18">
        <f ca="1">IFERROR(VLOOKUP(AA114,A$7:G$106,W115,0),0)</f>
        <v>15</v>
      </c>
      <c r="AB115" s="18">
        <f ca="1">IFERROR(VLOOKUP(AB114,A$7:G$106,W115,0),0)</f>
        <v>27</v>
      </c>
      <c r="AC115" s="18">
        <f ca="1">IF(W114=3,0,IFERROR(VLOOKUP(AC114,A$7:G$106,W115,0),0))</f>
        <v>40</v>
      </c>
      <c r="AD115" s="18">
        <f ca="1">IF(W114=4,0,IFERROR(VLOOKUP(AD114,A$7:G$106,W115,0),0))</f>
        <v>53</v>
      </c>
      <c r="AE115" s="18">
        <f ca="1">IF(OR(W114=4,W114=5),0,IFERROR(VLOOKUP(AE114,A$7:G$106,W115,0),0))</f>
        <v>56</v>
      </c>
      <c r="AF115" s="19">
        <f t="shared" ref="AF115:AF120" ca="1" si="9">IF(AE115=0,0,SUM(Z115:AE115))</f>
        <v>192</v>
      </c>
      <c r="AG115" s="16">
        <f ca="1">IF(OR(AF115=0,AF115=""),0,RANK(AF115,AF115:AF120,1))</f>
        <v>6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0">IF(AND(AG115=0,AI115=0),"",AG115+(AI115/10)+AL115/10)</f>
        <v>6.2</v>
      </c>
      <c r="AK115" s="20">
        <f t="shared" ref="AK115:AK120" ca="1" si="11">X115</f>
        <v>5</v>
      </c>
      <c r="AL115" s="30">
        <f ca="1">IF(OR(AF115=0,AF115=""),0,RANK(Z115,Z115:Z120,1))</f>
        <v>2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Durham</v>
      </c>
      <c r="I116" s="4"/>
      <c r="J116" s="4"/>
      <c r="K116" s="4"/>
      <c r="M116" s="105">
        <f ca="1">IFERROR(VLOOKUP(G116,$X$115:$AF$119,3,0),"")</f>
        <v>9</v>
      </c>
      <c r="N116" s="105">
        <f ca="1">IFERROR(VLOOKUP(G116,$X$115:$AF$119,4,0),"")</f>
        <v>14</v>
      </c>
      <c r="O116" s="105">
        <f ca="1">IFERROR(VLOOKUP(G116,$X$115:$AF$119,5,0),"")</f>
        <v>19</v>
      </c>
      <c r="P116" s="105">
        <f ca="1">IFERROR(VLOOKUP(G116,$X$115:$AF$119,6,0),"")</f>
        <v>20</v>
      </c>
      <c r="Q116" s="105">
        <f ca="1">IFERROR(VLOOKUP(G116,$X$115:$AF$119,7,0),"")</f>
        <v>21</v>
      </c>
      <c r="R116" s="105">
        <f ca="1">IFERROR(VLOOKUP(G116,$X$115:$AF$119,8,0),"")</f>
        <v>23</v>
      </c>
      <c r="S116" s="105">
        <f ca="1">SUM(M116:R116)</f>
        <v>106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3</v>
      </c>
      <c r="Y116" s="18" t="str">
        <f>Home!F5</f>
        <v>Cumbria</v>
      </c>
      <c r="Z116" s="18">
        <f ca="1">IFERROR(VLOOKUP(Z114,$B$7:$G$106,W116,0),0)</f>
        <v>3</v>
      </c>
      <c r="AA116" s="18">
        <f ca="1">IFERROR(VLOOKUP(AA114,B$7:G$106,W116,0),0)</f>
        <v>4</v>
      </c>
      <c r="AB116" s="18">
        <f ca="1">IFERROR(VLOOKUP(AB114,B$7:G$106,W116,0),0)</f>
        <v>12</v>
      </c>
      <c r="AC116" s="18">
        <f ca="1">IF(W114=3,0,IFERROR(VLOOKUP(AC114,B$7:G$106,W116,0),0))</f>
        <v>22</v>
      </c>
      <c r="AD116" s="18">
        <f ca="1">IF(W114=4,0,IFERROR(VLOOKUP(AD114,B$7:G$106,W116,0),0))</f>
        <v>33</v>
      </c>
      <c r="AE116" s="18">
        <f ca="1">IF(OR(W114=4,W114=5),0,IFERROR(VLOOKUP(AE114,B$7:G$106,W116,0),0))</f>
        <v>34</v>
      </c>
      <c r="AF116" s="19">
        <f t="shared" ca="1" si="9"/>
        <v>108</v>
      </c>
      <c r="AG116" s="16">
        <f ca="1">IF(OR(AF116=0,AF116=""),0,RANK(AF116,AF115:AF120,1))</f>
        <v>4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4.4000000000000004</v>
      </c>
      <c r="AK116" s="20">
        <f t="shared" ca="1" si="11"/>
        <v>3</v>
      </c>
      <c r="AL116" s="30">
        <f ca="1">IF(OR(AF116=0,AF116=""),0,RANK(Z116,Z115:Z120,1))</f>
        <v>4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Cumbria</v>
      </c>
      <c r="I117" s="4"/>
      <c r="J117" s="4"/>
      <c r="K117" s="4"/>
      <c r="M117" s="105">
        <f ca="1">IFERROR(VLOOKUP(G117,$X$115:$AF$119,3,0),"")</f>
        <v>3</v>
      </c>
      <c r="N117" s="105">
        <f ca="1">IFERROR(VLOOKUP(G117,$X$115:$AF$119,4,0),"")</f>
        <v>4</v>
      </c>
      <c r="O117" s="105">
        <f ca="1">IFERROR(VLOOKUP(G117,$X$115:$AF$119,5,0),"")</f>
        <v>12</v>
      </c>
      <c r="P117" s="105">
        <f ca="1">IFERROR(VLOOKUP(G117,$X$115:$AF$119,6,0),"")</f>
        <v>22</v>
      </c>
      <c r="Q117" s="105">
        <f ca="1">IFERROR(VLOOKUP(G117,$X$115:$AF$119,7,0),"")</f>
        <v>33</v>
      </c>
      <c r="R117" s="105">
        <f ca="1">IFERROR(VLOOKUP(G117,$X$115:$AF$119,8,0),"")</f>
        <v>34</v>
      </c>
      <c r="S117" s="105">
        <f ca="1">SUM(M117:R117)</f>
        <v>108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2</v>
      </c>
      <c r="Y117" s="18" t="str">
        <f>Home!F6</f>
        <v>Durham</v>
      </c>
      <c r="Z117" s="18">
        <f ca="1">IFERROR(VLOOKUP(Z114,$C$7:$G$106,W117,0),0)</f>
        <v>9</v>
      </c>
      <c r="AA117" s="18">
        <f ca="1">IFERROR(VLOOKUP(AA114,C$7:G$106,W117,0),0)</f>
        <v>14</v>
      </c>
      <c r="AB117" s="18">
        <f ca="1">IFERROR(VLOOKUP(AB114,C$7:G$106,W117,0),0)</f>
        <v>19</v>
      </c>
      <c r="AC117" s="18">
        <f ca="1">IF(W114=3,0,IFERROR(VLOOKUP(AC114,C$7:G$106,W117,0),0))</f>
        <v>20</v>
      </c>
      <c r="AD117" s="18">
        <f ca="1">IF(W114=4,0,IFERROR(VLOOKUP(AD114,C$7:G$106,W117,0),0))</f>
        <v>21</v>
      </c>
      <c r="AE117" s="18">
        <f ca="1">IF(OR(W114=4,W114=5),0,IFERROR(VLOOKUP(AE114,C$7:G$106,W117,0),0))</f>
        <v>23</v>
      </c>
      <c r="AF117" s="19">
        <f t="shared" ca="1" si="9"/>
        <v>106</v>
      </c>
      <c r="AG117" s="16">
        <f ca="1">IF(OR(AF117=0,AF117=""),0,RANK(AF117,AF115:AF120,1))</f>
        <v>3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3.6</v>
      </c>
      <c r="AK117" s="20">
        <f t="shared" ca="1" si="11"/>
        <v>2</v>
      </c>
      <c r="AL117" s="30">
        <f ca="1">IF(OR(AF117=0,AF117=""),0,RANK(Z117,Z115:Z120,1))</f>
        <v>6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Northumberland</v>
      </c>
      <c r="I118" s="4"/>
      <c r="J118" s="4"/>
      <c r="K118" s="4"/>
      <c r="M118" s="105">
        <f ca="1">IFERROR(VLOOKUP(G118,$X$115:$AF$119,3,0),"")</f>
        <v>8</v>
      </c>
      <c r="N118" s="105">
        <f ca="1">IFERROR(VLOOKUP(G118,$X$115:$AF$119,4,0),"")</f>
        <v>16</v>
      </c>
      <c r="O118" s="105">
        <f ca="1">IFERROR(VLOOKUP(G118,$X$115:$AF$119,5,0),"")</f>
        <v>17</v>
      </c>
      <c r="P118" s="105">
        <f ca="1">IFERROR(VLOOKUP(G118,$X$115:$AF$119,6,0),"")</f>
        <v>28</v>
      </c>
      <c r="Q118" s="105">
        <f ca="1">IFERROR(VLOOKUP(G118,$X$115:$AF$119,7,0),"")</f>
        <v>30</v>
      </c>
      <c r="R118" s="105">
        <f ca="1">IFERROR(VLOOKUP(G118,$X$115:$AF$119,8,0),"")</f>
        <v>36</v>
      </c>
      <c r="S118" s="105">
        <f ca="1">SUM(M118:R118)</f>
        <v>135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4</v>
      </c>
      <c r="Y118" s="18" t="str">
        <f>Home!F7</f>
        <v>Northumberland</v>
      </c>
      <c r="Z118" s="18">
        <f ca="1">IFERROR(VLOOKUP(Z114,$D$7:$G$106,W118,0),0)</f>
        <v>8</v>
      </c>
      <c r="AA118" s="18">
        <f ca="1">IFERROR(VLOOKUP(AA114,D$7:G$106,W118,0),0)</f>
        <v>16</v>
      </c>
      <c r="AB118" s="18">
        <f ca="1">IFERROR(VLOOKUP(AB114,D$7:G$106,W118,0),0)</f>
        <v>17</v>
      </c>
      <c r="AC118" s="18">
        <f ca="1">IF(W114=3,0,IFERROR(VLOOKUP(AC114,D$7:G$106,W118,0),0))</f>
        <v>28</v>
      </c>
      <c r="AD118" s="18">
        <f ca="1">IF(W114=4,0,IFERROR(VLOOKUP(AD114,D$7:G$106,W118,0),0))</f>
        <v>30</v>
      </c>
      <c r="AE118" s="18">
        <f ca="1">IF(OR(W114=4,W114=5),0,IFERROR(VLOOKUP(AE114,D$7:G$106,W118,0),0))</f>
        <v>36</v>
      </c>
      <c r="AF118" s="19">
        <f t="shared" ca="1" si="9"/>
        <v>135</v>
      </c>
      <c r="AG118" s="16">
        <f ca="1">IF(OR(AF118=0,AF118=""),0,RANK(AF118,AF115:AF120,1))</f>
        <v>5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5.5</v>
      </c>
      <c r="AK118" s="20">
        <f t="shared" ca="1" si="11"/>
        <v>4</v>
      </c>
      <c r="AL118" s="30">
        <f ca="1">IF(OR(AF118=0,AF118=""),0,RANK(Z118,Z115:Z120,1))</f>
        <v>5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>Cleveland</v>
      </c>
      <c r="I119" s="4"/>
      <c r="J119" s="4"/>
      <c r="K119" s="4"/>
      <c r="M119" s="105">
        <f ca="1">IFERROR(VLOOKUP(G119,$X$115:$AF$119,3,0),"")</f>
        <v>1</v>
      </c>
      <c r="N119" s="105">
        <f ca="1">IFERROR(VLOOKUP(G119,$X$115:$AF$119,4,0),"")</f>
        <v>15</v>
      </c>
      <c r="O119" s="105">
        <f ca="1">IFERROR(VLOOKUP(G119,$X$115:$AF$119,5,0),"")</f>
        <v>27</v>
      </c>
      <c r="P119" s="105">
        <f ca="1">IFERROR(VLOOKUP(G119,$X$115:$AF$119,6,0),"")</f>
        <v>40</v>
      </c>
      <c r="Q119" s="105">
        <f ca="1">IFERROR(VLOOKUP(G119,$X$115:$AF$119,7,0),"")</f>
        <v>53</v>
      </c>
      <c r="R119" s="105">
        <f ca="1">IFERROR(VLOOKUP(G119,$X$115:$AF$119,8,0),"")</f>
        <v>56</v>
      </c>
      <c r="S119" s="105">
        <f ca="1">SUM(M119:R119)</f>
        <v>192</v>
      </c>
      <c r="T119" s="6">
        <f ca="1">IF(H119="",0,1)</f>
        <v>1</v>
      </c>
      <c r="U119" s="104"/>
      <c r="V119" s="104"/>
      <c r="W119" s="29">
        <v>3</v>
      </c>
      <c r="X119" s="15">
        <f ca="1">IF(OR(AJ119="",AJ119=0),0,RANK(AJ119,AJ115:AJ120,1))</f>
        <v>1</v>
      </c>
      <c r="Y119" s="18" t="str">
        <f>Home!F8</f>
        <v>North Yorkshire</v>
      </c>
      <c r="Z119" s="18">
        <f ca="1">IFERROR(VLOOKUP(Z114,$E$7:$G$106,W119,0),0)</f>
        <v>2</v>
      </c>
      <c r="AA119" s="18">
        <f ca="1">IFERROR(VLOOKUP(AA114,E$7:G$106,W119,0),0)</f>
        <v>5</v>
      </c>
      <c r="AB119" s="18">
        <f ca="1">IFERROR(VLOOKUP(AB114,E$7:G$106,W119,0),0)</f>
        <v>6</v>
      </c>
      <c r="AC119" s="18">
        <f ca="1">IF(W114=3,0,IFERROR(VLOOKUP(AC114,E$7:G$106,W119,0),0))</f>
        <v>7</v>
      </c>
      <c r="AD119" s="18">
        <f ca="1">IF(W114=4,0,IFERROR(VLOOKUP(AD114,E$7:G$106,W119,0),0))</f>
        <v>10</v>
      </c>
      <c r="AE119" s="18">
        <f ca="1">IF(OR(W114=4,W114=5),0,IFERROR(VLOOKUP(AE114,E$7:G$106,W119,0),0))</f>
        <v>11</v>
      </c>
      <c r="AF119" s="19">
        <f t="shared" ca="1" si="9"/>
        <v>41</v>
      </c>
      <c r="AG119" s="16">
        <f ca="1">IF(OR(AF119=0,AF119=""),0,RANK(AF119,AF115:AF120,1))</f>
        <v>2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2.2999999999999998</v>
      </c>
      <c r="AK119" s="20">
        <f t="shared" ca="1" si="11"/>
        <v>1</v>
      </c>
      <c r="AL119" s="30">
        <f ca="1">IF(OR(AF119=0,AF119=""),0,RANK(Z119,Z115:Z120,1))</f>
        <v>3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31" t="str">
        <f ca="1">CONCATENATE($G$5," ","Winning Team"," ",H115," ","with"," ",S115," ",S114)</f>
        <v>Intermediate Boys Winning Team North Yorkshire with 41 Points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6">
        <v>1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/>
    </row>
    <row r="122" spans="1:39" x14ac:dyDescent="0.25">
      <c r="A122"/>
      <c r="B122"/>
      <c r="C122"/>
      <c r="D122"/>
      <c r="E122"/>
      <c r="F122" s="8"/>
      <c r="G122" s="124"/>
      <c r="H122" s="4" t="s">
        <v>1</v>
      </c>
      <c r="I122" s="132" t="s">
        <v>2</v>
      </c>
      <c r="J122" s="132"/>
      <c r="K122" s="132"/>
      <c r="L122" s="132"/>
      <c r="M122" s="132"/>
      <c r="N122" s="132"/>
      <c r="O122" s="4" t="s">
        <v>82</v>
      </c>
      <c r="P122" s="4"/>
      <c r="Q122" s="4"/>
      <c r="R122" s="4"/>
      <c r="S122" s="1" t="s">
        <v>3</v>
      </c>
      <c r="T122" s="6">
        <v>1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</row>
    <row r="123" spans="1:39" x14ac:dyDescent="0.25">
      <c r="A123"/>
      <c r="B123"/>
      <c r="C123"/>
      <c r="D123"/>
      <c r="E123"/>
      <c r="F123" s="8"/>
      <c r="G123" s="124">
        <v>1</v>
      </c>
      <c r="H123" s="124">
        <f t="shared" ref="H123:H128" ca="1" si="12">IFERROR(VLOOKUP(INDIRECT(H130),$G$7:$H$106,2,0),"")</f>
        <v>82</v>
      </c>
      <c r="I123" s="129" t="str">
        <f t="shared" ref="I123:I128" ca="1" si="13">IFERROR(VLOOKUP(H123,INDIRECT($AA$1),2,0),"")</f>
        <v>Alex Thompson</v>
      </c>
      <c r="J123" s="129"/>
      <c r="K123" s="129"/>
      <c r="L123" s="129"/>
      <c r="M123" s="129"/>
      <c r="N123" s="129"/>
      <c r="O123" s="59" t="str">
        <f t="shared" ref="O123:O128" ca="1" si="14">IFERROR(VLOOKUP(H123,INDIRECT($AA$1),3,0),"")</f>
        <v>North Yorkshire</v>
      </c>
      <c r="P123" s="59"/>
      <c r="Q123" s="59"/>
      <c r="R123" s="59"/>
      <c r="S123" s="70">
        <f t="shared" ref="S123:S128" ca="1" si="15">IFERROR(VLOOKUP(H123,$H$7:$S$106,12,0),"")</f>
        <v>17.13</v>
      </c>
      <c r="T123" s="6">
        <f t="shared" ref="T123:T128" ca="1" si="16">IF(H123="",0,1)</f>
        <v>1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</row>
    <row r="124" spans="1:39" x14ac:dyDescent="0.25">
      <c r="A124"/>
      <c r="B124"/>
      <c r="C124"/>
      <c r="D124"/>
      <c r="E124"/>
      <c r="F124" s="8"/>
      <c r="G124" s="124">
        <v>2</v>
      </c>
      <c r="H124" s="124">
        <f t="shared" ca="1" si="12"/>
        <v>81</v>
      </c>
      <c r="I124" s="129" t="str">
        <f t="shared" ca="1" si="13"/>
        <v>Charlie Stephenson</v>
      </c>
      <c r="J124" s="129"/>
      <c r="K124" s="129"/>
      <c r="L124" s="129"/>
      <c r="M124" s="129"/>
      <c r="N124" s="129"/>
      <c r="O124" s="59" t="str">
        <f t="shared" ca="1" si="14"/>
        <v>North Yorkshire</v>
      </c>
      <c r="P124" s="59"/>
      <c r="Q124" s="59"/>
      <c r="R124" s="59"/>
      <c r="S124" s="70">
        <f t="shared" ca="1" si="15"/>
        <v>17.23</v>
      </c>
      <c r="T124" s="6">
        <f t="shared" ca="1" si="16"/>
        <v>1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</row>
    <row r="125" spans="1:39" x14ac:dyDescent="0.25">
      <c r="A125"/>
      <c r="B125"/>
      <c r="C125"/>
      <c r="D125"/>
      <c r="E125"/>
      <c r="F125" s="8"/>
      <c r="G125" s="124">
        <v>3</v>
      </c>
      <c r="H125" s="124">
        <f t="shared" ca="1" si="12"/>
        <v>93</v>
      </c>
      <c r="I125" s="129" t="str">
        <f t="shared" ca="1" si="13"/>
        <v>Sebastian Segger-Staveley</v>
      </c>
      <c r="J125" s="129"/>
      <c r="K125" s="129"/>
      <c r="L125" s="129"/>
      <c r="M125" s="129"/>
      <c r="N125" s="129"/>
      <c r="O125" s="59" t="str">
        <f t="shared" ca="1" si="14"/>
        <v>North Yorkshire</v>
      </c>
      <c r="P125" s="59"/>
      <c r="Q125" s="59"/>
      <c r="R125" s="59"/>
      <c r="S125" s="70">
        <f t="shared" ca="1" si="15"/>
        <v>17.399999999999999</v>
      </c>
      <c r="T125" s="6">
        <f t="shared" ca="1" si="16"/>
        <v>1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x14ac:dyDescent="0.25">
      <c r="A126"/>
      <c r="B126"/>
      <c r="C126"/>
      <c r="D126"/>
      <c r="E126"/>
      <c r="F126" s="8"/>
      <c r="G126" s="124">
        <v>4</v>
      </c>
      <c r="H126" s="124">
        <f t="shared" ca="1" si="12"/>
        <v>91</v>
      </c>
      <c r="I126" s="129" t="str">
        <f t="shared" ca="1" si="13"/>
        <v>Arthur Peel</v>
      </c>
      <c r="J126" s="129"/>
      <c r="K126" s="129"/>
      <c r="L126" s="129"/>
      <c r="M126" s="129"/>
      <c r="N126" s="129"/>
      <c r="O126" s="59" t="str">
        <f t="shared" ca="1" si="14"/>
        <v>North Yorkshire</v>
      </c>
      <c r="P126" s="59"/>
      <c r="Q126" s="59"/>
      <c r="R126" s="59"/>
      <c r="S126" s="70">
        <f t="shared" ca="1" si="15"/>
        <v>17.420000000000002</v>
      </c>
      <c r="T126" s="6">
        <f t="shared" ca="1" si="16"/>
        <v>1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x14ac:dyDescent="0.25">
      <c r="A127"/>
      <c r="B127"/>
      <c r="C127"/>
      <c r="D127"/>
      <c r="E127"/>
      <c r="F127" s="8"/>
      <c r="G127" s="124">
        <v>5</v>
      </c>
      <c r="H127" s="124">
        <f t="shared" ca="1" si="12"/>
        <v>86</v>
      </c>
      <c r="I127" s="129" t="str">
        <f t="shared" ca="1" si="13"/>
        <v>Joe O’Brien</v>
      </c>
      <c r="J127" s="129"/>
      <c r="K127" s="129"/>
      <c r="L127" s="129"/>
      <c r="M127" s="129"/>
      <c r="N127" s="129"/>
      <c r="O127" s="59" t="str">
        <f t="shared" ca="1" si="14"/>
        <v>North Yorkshire</v>
      </c>
      <c r="P127" s="59"/>
      <c r="Q127" s="59"/>
      <c r="R127" s="59"/>
      <c r="S127" s="70">
        <f t="shared" ca="1" si="15"/>
        <v>17.559999999999999</v>
      </c>
      <c r="T127" s="6">
        <f t="shared" ca="1" si="16"/>
        <v>1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x14ac:dyDescent="0.25">
      <c r="A128"/>
      <c r="B128"/>
      <c r="C128"/>
      <c r="D128"/>
      <c r="E128"/>
      <c r="F128"/>
      <c r="G128" s="124">
        <v>6</v>
      </c>
      <c r="H128" s="124">
        <f t="shared" ca="1" si="12"/>
        <v>90</v>
      </c>
      <c r="I128" s="129" t="str">
        <f t="shared" ca="1" si="13"/>
        <v>Louis Hudson</v>
      </c>
      <c r="J128" s="129"/>
      <c r="K128" s="129"/>
      <c r="L128" s="129"/>
      <c r="M128" s="129"/>
      <c r="N128" s="129"/>
      <c r="O128" s="59" t="str">
        <f t="shared" ca="1" si="14"/>
        <v>North Yorkshire</v>
      </c>
      <c r="P128" s="59"/>
      <c r="Q128" s="59"/>
      <c r="R128" s="59"/>
      <c r="S128" s="70">
        <f t="shared" ca="1" si="15"/>
        <v>18.03</v>
      </c>
      <c r="T128" s="6">
        <f t="shared" ca="1" si="16"/>
        <v>1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x14ac:dyDescent="0.25">
      <c r="A129" s="125"/>
      <c r="B129" s="125"/>
      <c r="C129" s="125"/>
      <c r="D129" s="125"/>
      <c r="E129" s="125"/>
      <c r="F129" s="125"/>
      <c r="G129" s="124"/>
      <c r="H129" s="4"/>
      <c r="M129" s="124"/>
      <c r="N129" s="124"/>
      <c r="O129" s="124"/>
      <c r="P129" s="124"/>
      <c r="Q129" s="124"/>
      <c r="R129" s="124"/>
      <c r="S129" s="124"/>
      <c r="T129" s="6">
        <v>1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hidden="1" x14ac:dyDescent="0.25">
      <c r="A130" s="104"/>
      <c r="B130" s="104"/>
      <c r="C130" s="104"/>
      <c r="D130" s="104"/>
      <c r="E130" s="104"/>
      <c r="F130" s="104"/>
      <c r="G130" s="124"/>
      <c r="H130" s="124" t="s">
        <v>689</v>
      </c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hidden="1" x14ac:dyDescent="0.25">
      <c r="A131" s="104"/>
      <c r="B131" s="104"/>
      <c r="C131" s="104"/>
      <c r="D131" s="104"/>
      <c r="E131" s="104"/>
      <c r="F131" s="104"/>
      <c r="G131" s="124"/>
      <c r="H131" s="124" t="s">
        <v>690</v>
      </c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hidden="1" x14ac:dyDescent="0.25">
      <c r="A132" s="104"/>
      <c r="B132" s="104"/>
      <c r="C132" s="104"/>
      <c r="D132" s="104"/>
      <c r="E132" s="104"/>
      <c r="F132" s="104"/>
      <c r="G132" s="124"/>
      <c r="H132" s="124" t="s">
        <v>691</v>
      </c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hidden="1" x14ac:dyDescent="0.25">
      <c r="A133" s="104"/>
      <c r="B133" s="104"/>
      <c r="C133" s="104"/>
      <c r="D133" s="104"/>
      <c r="E133" s="104"/>
      <c r="F133" s="104"/>
      <c r="G133" s="124"/>
      <c r="H133" s="124" t="s">
        <v>692</v>
      </c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hidden="1" x14ac:dyDescent="0.25">
      <c r="A134" s="104"/>
      <c r="B134" s="104"/>
      <c r="C134" s="104"/>
      <c r="D134" s="104"/>
      <c r="E134" s="104"/>
      <c r="F134" s="104"/>
      <c r="G134" s="124"/>
      <c r="H134" s="124" t="s">
        <v>693</v>
      </c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hidden="1" x14ac:dyDescent="0.25">
      <c r="A135" s="104"/>
      <c r="B135" s="104"/>
      <c r="C135" s="104"/>
      <c r="D135" s="104"/>
      <c r="E135" s="104"/>
      <c r="F135" s="104"/>
      <c r="G135" s="124"/>
      <c r="H135" s="124" t="s">
        <v>694</v>
      </c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hidden="1" x14ac:dyDescent="0.25">
      <c r="A136" s="104"/>
      <c r="B136" s="104"/>
      <c r="C136" s="104"/>
      <c r="D136" s="104"/>
      <c r="E136" s="104"/>
      <c r="F136" s="104"/>
      <c r="G136" s="124"/>
      <c r="H136" s="124" t="s">
        <v>695</v>
      </c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spans="1:3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AM177"/>
    </row>
    <row r="178" spans="1:39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AM178"/>
    </row>
    <row r="179" spans="1:39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AM179"/>
    </row>
    <row r="180" spans="1:39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/>
      <c r="X180" s="19"/>
      <c r="Y180" s="54"/>
      <c r="AJ180" s="19"/>
      <c r="AK180" s="19"/>
      <c r="AL180" s="19"/>
      <c r="AM180"/>
    </row>
    <row r="181" spans="1:3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AL181" s="21"/>
      <c r="AM181"/>
    </row>
    <row r="182" spans="1:3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AM182"/>
    </row>
    <row r="183" spans="1:3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AM183"/>
    </row>
    <row r="184" spans="1:3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AM184"/>
    </row>
    <row r="185" spans="1:39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AM185"/>
    </row>
    <row r="186" spans="1:39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AM186"/>
    </row>
    <row r="187" spans="1:39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AM187"/>
    </row>
    <row r="188" spans="1:39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AM188"/>
    </row>
    <row r="189" spans="1:39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AM189"/>
    </row>
    <row r="190" spans="1:3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AM190"/>
    </row>
    <row r="191" spans="1:3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AM191"/>
    </row>
    <row r="192" spans="1:3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AM192"/>
    </row>
    <row r="193" spans="1:39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1:39" x14ac:dyDescent="0.25">
      <c r="A225"/>
      <c r="B225"/>
      <c r="C225"/>
      <c r="D225"/>
      <c r="E225"/>
      <c r="F225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3000000}"/>
  <mergeCells count="120">
    <mergeCell ref="G121:S121"/>
    <mergeCell ref="I122:N122"/>
    <mergeCell ref="I123:N123"/>
    <mergeCell ref="I124:N124"/>
    <mergeCell ref="I125:N125"/>
    <mergeCell ref="I126:N126"/>
    <mergeCell ref="I127:N127"/>
    <mergeCell ref="I128:N128"/>
    <mergeCell ref="I111:N111"/>
    <mergeCell ref="I108:N108"/>
    <mergeCell ref="I109:N109"/>
    <mergeCell ref="I110:N110"/>
    <mergeCell ref="G113:S113"/>
    <mergeCell ref="I104:N104"/>
    <mergeCell ref="I105:N105"/>
    <mergeCell ref="I101:N101"/>
    <mergeCell ref="I102:N102"/>
    <mergeCell ref="I103:N103"/>
    <mergeCell ref="I106:N106"/>
    <mergeCell ref="G107:S107"/>
    <mergeCell ref="I98:N98"/>
    <mergeCell ref="I99:N99"/>
    <mergeCell ref="I100:N100"/>
    <mergeCell ref="I95:N95"/>
    <mergeCell ref="I96:N96"/>
    <mergeCell ref="I97:N97"/>
    <mergeCell ref="I92:N92"/>
    <mergeCell ref="I93:N93"/>
    <mergeCell ref="I94:N94"/>
    <mergeCell ref="I89:N89"/>
    <mergeCell ref="I90:N90"/>
    <mergeCell ref="I91:N91"/>
    <mergeCell ref="I86:N86"/>
    <mergeCell ref="I87:N87"/>
    <mergeCell ref="I88:N88"/>
    <mergeCell ref="I83:N83"/>
    <mergeCell ref="I84:N84"/>
    <mergeCell ref="I85:N85"/>
    <mergeCell ref="I80:N80"/>
    <mergeCell ref="I81:N81"/>
    <mergeCell ref="I82:N82"/>
    <mergeCell ref="I77:N77"/>
    <mergeCell ref="I78:N78"/>
    <mergeCell ref="I79:N79"/>
    <mergeCell ref="I74:N74"/>
    <mergeCell ref="I75:N75"/>
    <mergeCell ref="I76:N76"/>
    <mergeCell ref="I71:N71"/>
    <mergeCell ref="I72:N72"/>
    <mergeCell ref="I73:N73"/>
    <mergeCell ref="I68:N68"/>
    <mergeCell ref="I69:N69"/>
    <mergeCell ref="I70:N70"/>
    <mergeCell ref="I65:N65"/>
    <mergeCell ref="I66:N66"/>
    <mergeCell ref="I67:N67"/>
    <mergeCell ref="I62:N62"/>
    <mergeCell ref="I63:N63"/>
    <mergeCell ref="I64:N64"/>
    <mergeCell ref="I59:N59"/>
    <mergeCell ref="I60:N60"/>
    <mergeCell ref="I61:N61"/>
    <mergeCell ref="I56:N56"/>
    <mergeCell ref="I57:N57"/>
    <mergeCell ref="I58:N58"/>
    <mergeCell ref="I53:N53"/>
    <mergeCell ref="I54:N54"/>
    <mergeCell ref="I55:N55"/>
    <mergeCell ref="I50:N50"/>
    <mergeCell ref="I51:N51"/>
    <mergeCell ref="I52:N52"/>
    <mergeCell ref="I47:N47"/>
    <mergeCell ref="I48:N48"/>
    <mergeCell ref="I49:N49"/>
    <mergeCell ref="I44:N44"/>
    <mergeCell ref="I45:N45"/>
    <mergeCell ref="I46:N46"/>
    <mergeCell ref="I41:N41"/>
    <mergeCell ref="I42:N42"/>
    <mergeCell ref="I43:N43"/>
    <mergeCell ref="I38:N38"/>
    <mergeCell ref="I39:N39"/>
    <mergeCell ref="I40:N40"/>
    <mergeCell ref="I35:N35"/>
    <mergeCell ref="I36:N36"/>
    <mergeCell ref="I37:N37"/>
    <mergeCell ref="I32:N32"/>
    <mergeCell ref="I33:N33"/>
    <mergeCell ref="I34:N34"/>
    <mergeCell ref="I29:N29"/>
    <mergeCell ref="I30:N30"/>
    <mergeCell ref="I31:N31"/>
    <mergeCell ref="I26:N26"/>
    <mergeCell ref="I27:N27"/>
    <mergeCell ref="I28:N28"/>
    <mergeCell ref="I23:N23"/>
    <mergeCell ref="I24:N24"/>
    <mergeCell ref="I25:N25"/>
    <mergeCell ref="I20:N20"/>
    <mergeCell ref="I21:N21"/>
    <mergeCell ref="I22:N22"/>
    <mergeCell ref="I17:N17"/>
    <mergeCell ref="I18:N18"/>
    <mergeCell ref="I19:N19"/>
    <mergeCell ref="I15:N15"/>
    <mergeCell ref="I16:N16"/>
    <mergeCell ref="I11:N11"/>
    <mergeCell ref="I12:N12"/>
    <mergeCell ref="I13:N13"/>
    <mergeCell ref="I10:N10"/>
    <mergeCell ref="I6:N6"/>
    <mergeCell ref="I7:N7"/>
    <mergeCell ref="I14:N14"/>
    <mergeCell ref="I8:N8"/>
    <mergeCell ref="I9:N9"/>
    <mergeCell ref="G1:S1"/>
    <mergeCell ref="AA1:AD1"/>
    <mergeCell ref="G2:S2"/>
    <mergeCell ref="AA2:AD2"/>
    <mergeCell ref="G3:S3"/>
  </mergeCells>
  <conditionalFormatting sqref="H73:H106">
    <cfRule type="duplicateValues" dxfId="13" priority="3"/>
  </conditionalFormatting>
  <conditionalFormatting sqref="H19:H72">
    <cfRule type="duplicateValues" dxfId="12" priority="2"/>
  </conditionalFormatting>
  <conditionalFormatting sqref="H7:H18">
    <cfRule type="duplicateValues" dxfId="11" priority="1"/>
  </conditionalFormatting>
  <pageMargins left="0.70866141732283472" right="0.70866141732283472" top="0.35433070866141736" bottom="0.35433070866141736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-0.499984740745262"/>
  </sheetPr>
  <dimension ref="A1:AM316"/>
  <sheetViews>
    <sheetView showZeros="0" topLeftCell="G6" zoomScaleNormal="100" workbookViewId="0">
      <selection activeCell="H7" sqref="H7"/>
    </sheetView>
  </sheetViews>
  <sheetFormatPr defaultRowHeight="15" x14ac:dyDescent="0.25"/>
  <cols>
    <col min="1" max="1" width="9.140625" style="57" hidden="1" customWidth="1"/>
    <col min="2" max="2" width="7.42578125" style="57" hidden="1" customWidth="1"/>
    <col min="3" max="3" width="6.85546875" style="57" hidden="1" customWidth="1"/>
    <col min="4" max="4" width="9.140625" style="57" hidden="1" customWidth="1"/>
    <col min="5" max="5" width="6" style="57" hidden="1" customWidth="1"/>
    <col min="6" max="6" width="11.140625" style="57" hidden="1" customWidth="1"/>
    <col min="7" max="7" width="5.5703125" style="54" customWidth="1"/>
    <col min="8" max="8" width="6.7109375" style="54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57" customWidth="1"/>
    <col min="22" max="22" width="13.5703125" style="57" customWidth="1"/>
    <col min="23" max="23" width="13.7109375" style="57" customWidth="1"/>
    <col min="24" max="24" width="4.7109375" style="57" customWidth="1"/>
    <col min="25" max="25" width="23" style="57" customWidth="1"/>
    <col min="26" max="38" width="4.7109375" style="57" customWidth="1"/>
    <col min="39" max="39" width="9.140625" style="57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57" t="str">
        <f ca="1">CONCATENATE(W1,X1)</f>
        <v>Home!$B10</v>
      </c>
      <c r="W1" s="57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10</v>
      </c>
      <c r="Y1" t="str">
        <f ca="1">MID(CELL("Filename",A1),SEARCH("]",CELL("Filename",A1),1)+1,32)</f>
        <v>Senior_Boys</v>
      </c>
      <c r="AA1" s="128" t="str">
        <f ca="1">Y1</f>
        <v>Senior_Boys</v>
      </c>
      <c r="AB1" s="128"/>
      <c r="AC1" s="128"/>
      <c r="AD1" s="128"/>
      <c r="AE1" s="57" t="str">
        <f ca="1">CONCATENATE(Y1," ",Z1)</f>
        <v xml:space="preserve">Senior_Boys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57" t="str">
        <f ca="1">CONCATENATE(W2,X2)</f>
        <v>Home!$D10</v>
      </c>
      <c r="W2" s="57" t="s">
        <v>34</v>
      </c>
      <c r="X2" s="57">
        <f ca="1">X1</f>
        <v>10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57"/>
      <c r="B5" s="57"/>
      <c r="C5" s="57"/>
      <c r="D5" s="57"/>
      <c r="E5" s="57"/>
      <c r="F5" s="57"/>
      <c r="G5" s="68" t="str">
        <f ca="1">INDIRECT(V1)</f>
        <v>Senior Boys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54" t="s">
        <v>0</v>
      </c>
      <c r="H6" s="54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 t="str">
        <f ca="1">IF(O7=C6,COUNTIF(O7:O7,C6),"")</f>
        <v/>
      </c>
      <c r="D7" s="1">
        <f ca="1">IF(O7=D6,COUNTIF(O7:O7,D6),"")</f>
        <v>1</v>
      </c>
      <c r="E7" s="1" t="str">
        <f ca="1">IF(O7=E6,COUNTIF(O7:O7,E6),"")</f>
        <v/>
      </c>
      <c r="F7" s="1" t="str">
        <f ca="1">IF(O7=F6,COUNTIF(O7:O7,F6),"")</f>
        <v/>
      </c>
      <c r="G7" s="54">
        <f t="shared" ref="G7:G70" si="0">IF(LEFT(S7,1)="D",0,AM7)</f>
        <v>1</v>
      </c>
      <c r="H7" s="7">
        <v>63</v>
      </c>
      <c r="I7" s="129" t="str">
        <f t="shared" ref="I7:I70" ca="1" si="1">IFERROR(VLOOKUP(H7,INDIRECT($AA$1),2,0),"")</f>
        <v>Ross Charlton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Northumberland</v>
      </c>
      <c r="P7" s="59"/>
      <c r="Q7" s="59"/>
      <c r="R7" s="59"/>
      <c r="S7" s="67">
        <v>22.46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>
        <f ca="1">IF(O8=A6,COUNTIF(O7:O8,A6),"")</f>
        <v>1</v>
      </c>
      <c r="B8" s="1" t="str">
        <f ca="1">IF(O8=B6,COUNTIF(O7:O8,B6),"")</f>
        <v/>
      </c>
      <c r="C8" s="1" t="str">
        <f ca="1">IF(O8=C6,COUNTIF(O7:O8,C6),"")</f>
        <v/>
      </c>
      <c r="D8" s="1" t="str">
        <f ca="1">IF(O8=D6,COUNTIF(O7:O8,D6),"")</f>
        <v/>
      </c>
      <c r="E8" s="1" t="str">
        <f ca="1">IF(O8=E6,COUNTIF(O7:O8,E6),"")</f>
        <v/>
      </c>
      <c r="F8" s="1" t="str">
        <f ca="1">IF(O8=F6,COUNTIF(O7:O8,F6),"")</f>
        <v/>
      </c>
      <c r="G8" s="54">
        <f t="shared" si="0"/>
        <v>2</v>
      </c>
      <c r="H8" s="7">
        <v>9</v>
      </c>
      <c r="I8" s="129" t="str">
        <f t="shared" ca="1" si="1"/>
        <v>Jake Creasey</v>
      </c>
      <c r="J8" s="129"/>
      <c r="K8" s="129"/>
      <c r="L8" s="129"/>
      <c r="M8" s="129"/>
      <c r="N8" s="129"/>
      <c r="O8" s="59" t="str">
        <f t="shared" ca="1" si="2"/>
        <v>Cleveland</v>
      </c>
      <c r="P8" s="59"/>
      <c r="Q8" s="59"/>
      <c r="R8" s="59"/>
      <c r="S8" s="67">
        <v>22.53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 t="str">
        <f ca="1">IF(O9=B6,COUNTIF(O7:O9,B6),"")</f>
        <v/>
      </c>
      <c r="C9" s="1" t="str">
        <f ca="1">IF(O9=C6,COUNTIF(O7:O9,C6),"")</f>
        <v/>
      </c>
      <c r="D9" s="1">
        <f ca="1">IF(O9=D6,COUNTIF(O7:O9,D6),"")</f>
        <v>2</v>
      </c>
      <c r="E9" s="1" t="str">
        <f ca="1">IF(O9=E6,COUNTIF(O7:O9,E6),"")</f>
        <v/>
      </c>
      <c r="F9" s="1" t="str">
        <f ca="1">IF(O9=F6,COUNTIF(O7:O9,F6),"")</f>
        <v/>
      </c>
      <c r="G9" s="54">
        <f t="shared" si="0"/>
        <v>3</v>
      </c>
      <c r="H9" s="7">
        <v>65</v>
      </c>
      <c r="I9" s="129" t="str">
        <f t="shared" ca="1" si="1"/>
        <v>Josh Fiddaman</v>
      </c>
      <c r="J9" s="129"/>
      <c r="K9" s="129"/>
      <c r="L9" s="129"/>
      <c r="M9" s="129"/>
      <c r="N9" s="129"/>
      <c r="O9" s="59" t="str">
        <f t="shared" ca="1" si="2"/>
        <v>Northumberland</v>
      </c>
      <c r="P9" s="59"/>
      <c r="Q9" s="59"/>
      <c r="R9" s="59"/>
      <c r="S9" s="67">
        <v>23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>
        <f ca="1">IF(O10=B6,COUNTIF(O7:O10,B6),"")</f>
        <v>1</v>
      </c>
      <c r="C10" s="1" t="str">
        <f ca="1">IF(O10=C6,COUNTIF(O7:O10,C6),"")</f>
        <v/>
      </c>
      <c r="D10" s="1" t="str">
        <f ca="1">IF(O10=D6,COUNTIF(O7:O10,D6),"")</f>
        <v/>
      </c>
      <c r="E10" s="1" t="str">
        <f ca="1">IF(O10=E6,COUNTIF(O7:O10,E6),"")</f>
        <v/>
      </c>
      <c r="F10" s="1" t="str">
        <f ca="1">IF(O10=F6,COUNTIF(O7:O10,F6),"")</f>
        <v/>
      </c>
      <c r="G10" s="54">
        <f t="shared" si="0"/>
        <v>4</v>
      </c>
      <c r="H10" s="7">
        <v>21</v>
      </c>
      <c r="I10" s="129" t="str">
        <f t="shared" ca="1" si="1"/>
        <v>Oliver Dustin</v>
      </c>
      <c r="J10" s="129"/>
      <c r="K10" s="129"/>
      <c r="L10" s="129"/>
      <c r="M10" s="129"/>
      <c r="N10" s="129"/>
      <c r="O10" s="59" t="str">
        <f t="shared" ca="1" si="2"/>
        <v>Cumbria</v>
      </c>
      <c r="P10" s="59"/>
      <c r="Q10" s="59"/>
      <c r="R10" s="59"/>
      <c r="S10" s="67">
        <v>23.03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>
        <f ca="1">IF(O11=B6,COUNTIF(O7:O11,B6),"")</f>
        <v>2</v>
      </c>
      <c r="C11" s="1" t="str">
        <f ca="1">IF(O11=C6,COUNTIF(O7:O11,C6),"")</f>
        <v/>
      </c>
      <c r="D11" s="1" t="str">
        <f ca="1">IF(O11=D6,COUNTIF(O7:O11,D6),"")</f>
        <v/>
      </c>
      <c r="E11" s="1" t="str">
        <f ca="1">IF(O11=E6,COUNTIF(O7:O11,E6),"")</f>
        <v/>
      </c>
      <c r="F11" s="1" t="str">
        <f ca="1">IF(O11=F6,COUNTIF(O7:O11,F6),"")</f>
        <v/>
      </c>
      <c r="G11" s="54">
        <f t="shared" si="0"/>
        <v>5</v>
      </c>
      <c r="H11" s="7">
        <v>22</v>
      </c>
      <c r="I11" s="129" t="str">
        <f t="shared" ca="1" si="1"/>
        <v>Harry Greenbank</v>
      </c>
      <c r="J11" s="129"/>
      <c r="K11" s="129"/>
      <c r="L11" s="129"/>
      <c r="M11" s="129"/>
      <c r="N11" s="129"/>
      <c r="O11" s="59" t="str">
        <f t="shared" ca="1" si="2"/>
        <v>Cumbria</v>
      </c>
      <c r="P11" s="59"/>
      <c r="Q11" s="59"/>
      <c r="R11" s="59"/>
      <c r="S11" s="67">
        <v>23.07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 t="str">
        <f ca="1">IF(O12=C6,COUNTIF(O7:O12,C6),"")</f>
        <v/>
      </c>
      <c r="D12" s="1">
        <f ca="1">IF(O12=D6,COUNTIF(O7:O12,D6),"")</f>
        <v>3</v>
      </c>
      <c r="E12" s="1" t="str">
        <f ca="1">IF(O12=E6,COUNTIF(O7:O12,E6),"")</f>
        <v/>
      </c>
      <c r="F12" s="1" t="str">
        <f ca="1">IF(O12=F6,COUNTIF(O7:O12,F6),"")</f>
        <v/>
      </c>
      <c r="G12" s="54">
        <f t="shared" si="0"/>
        <v>6</v>
      </c>
      <c r="H12" s="7">
        <v>61</v>
      </c>
      <c r="I12" s="129" t="str">
        <f t="shared" ca="1" si="1"/>
        <v>Patrick Donald</v>
      </c>
      <c r="J12" s="129"/>
      <c r="K12" s="129"/>
      <c r="L12" s="129"/>
      <c r="M12" s="129"/>
      <c r="N12" s="129"/>
      <c r="O12" s="59" t="str">
        <f t="shared" ca="1" si="2"/>
        <v>Northumberland</v>
      </c>
      <c r="P12" s="59"/>
      <c r="Q12" s="59"/>
      <c r="R12" s="59"/>
      <c r="S12" s="67">
        <v>23.08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>
        <f ca="1">IF(O13=B6,COUNTIF(O7:O13,B6),"")</f>
        <v>3</v>
      </c>
      <c r="C13" s="1" t="str">
        <f ca="1">IF(O13=C6,COUNTIF(O7:O13,C6),"")</f>
        <v/>
      </c>
      <c r="D13" s="1" t="str">
        <f ca="1">IF(O13=D6,COUNTIF(O7:O13,D6),"")</f>
        <v/>
      </c>
      <c r="E13" s="1" t="str">
        <f ca="1">IF(O13=E6,COUNTIF(O7:O13,E6),"")</f>
        <v/>
      </c>
      <c r="F13" s="1" t="str">
        <f ca="1">IF(O13=F6,COUNTIF(O7:O13,F6),"")</f>
        <v/>
      </c>
      <c r="G13" s="54">
        <f t="shared" si="0"/>
        <v>7</v>
      </c>
      <c r="H13" s="7">
        <v>23</v>
      </c>
      <c r="I13" s="129" t="str">
        <f t="shared" ca="1" si="1"/>
        <v>Josh Liddle</v>
      </c>
      <c r="J13" s="129"/>
      <c r="K13" s="129"/>
      <c r="L13" s="129"/>
      <c r="M13" s="129"/>
      <c r="N13" s="129"/>
      <c r="O13" s="59" t="str">
        <f t="shared" ca="1" si="2"/>
        <v>Cumbria</v>
      </c>
      <c r="P13" s="59"/>
      <c r="Q13" s="59"/>
      <c r="R13" s="59"/>
      <c r="S13" s="67">
        <v>23.1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>
        <f ca="1">IF(O14=B6,COUNTIF(O7:O14,B6),"")</f>
        <v>4</v>
      </c>
      <c r="C14" s="1" t="str">
        <f ca="1">IF(O14=C6,COUNTIF(O7:O14,C6),"")</f>
        <v/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54">
        <f t="shared" si="0"/>
        <v>8</v>
      </c>
      <c r="H14" s="7">
        <v>24</v>
      </c>
      <c r="I14" s="129" t="str">
        <f t="shared" ca="1" si="1"/>
        <v>Reuben Copley</v>
      </c>
      <c r="J14" s="129"/>
      <c r="K14" s="129"/>
      <c r="L14" s="129"/>
      <c r="M14" s="129"/>
      <c r="N14" s="129"/>
      <c r="O14" s="59" t="str">
        <f t="shared" ca="1" si="2"/>
        <v>Cumbria</v>
      </c>
      <c r="P14" s="59"/>
      <c r="Q14" s="59"/>
      <c r="R14" s="59"/>
      <c r="S14" s="67">
        <v>23.15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 t="str">
        <f ca="1">IF(O15=B6,COUNTIF(O7:O15,B6),"")</f>
        <v/>
      </c>
      <c r="C15" s="1" t="str">
        <f ca="1">IF(O15=C6,COUNTIF(O7:O15,C6),"")</f>
        <v/>
      </c>
      <c r="D15" s="1">
        <f ca="1">IF(O15=D6,COUNTIF(O7:O15,D6),"")</f>
        <v>4</v>
      </c>
      <c r="E15" s="1" t="str">
        <f ca="1">IF(O15=E6,COUNTIF(O7:O15,E6),"")</f>
        <v/>
      </c>
      <c r="F15" s="1" t="str">
        <f ca="1">IF(O15=F6,COUNTIF(O7:O15,F6),"")</f>
        <v/>
      </c>
      <c r="G15" s="54">
        <f t="shared" si="0"/>
        <v>9</v>
      </c>
      <c r="H15" s="7">
        <v>62</v>
      </c>
      <c r="I15" s="129" t="str">
        <f t="shared" ca="1" si="1"/>
        <v>Daniel Melling</v>
      </c>
      <c r="J15" s="129"/>
      <c r="K15" s="129"/>
      <c r="L15" s="129"/>
      <c r="M15" s="129"/>
      <c r="N15" s="129"/>
      <c r="O15" s="59" t="str">
        <f t="shared" ca="1" si="2"/>
        <v>Northumberland</v>
      </c>
      <c r="P15" s="59"/>
      <c r="Q15" s="59"/>
      <c r="R15" s="59"/>
      <c r="S15" s="67">
        <v>23.26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 t="str">
        <f ca="1">IF(O16=B6,COUNTIF(O7:O16,B6),"")</f>
        <v/>
      </c>
      <c r="C16" s="1" t="str">
        <f ca="1">IF(O16=C6,COUNTIF(O7:O16,C6),"")</f>
        <v/>
      </c>
      <c r="D16" s="1">
        <f ca="1">IF(O16=D6,COUNTIF(O7:O16,D6),"")</f>
        <v>5</v>
      </c>
      <c r="E16" s="1" t="str">
        <f ca="1">IF(O16=E6,COUNTIF(O7:O16,E6),"")</f>
        <v/>
      </c>
      <c r="F16" s="1" t="str">
        <f ca="1">IF(O16=F6,COUNTIF(O7:O16,F6),"")</f>
        <v/>
      </c>
      <c r="G16" s="54">
        <f t="shared" si="0"/>
        <v>10</v>
      </c>
      <c r="H16" s="7">
        <v>76</v>
      </c>
      <c r="I16" s="129" t="str">
        <f t="shared" ca="1" si="1"/>
        <v>Charlie McMillan</v>
      </c>
      <c r="J16" s="129"/>
      <c r="K16" s="129"/>
      <c r="L16" s="129"/>
      <c r="M16" s="129"/>
      <c r="N16" s="129"/>
      <c r="O16" s="59" t="str">
        <f t="shared" ca="1" si="2"/>
        <v>Northumberland</v>
      </c>
      <c r="P16" s="59"/>
      <c r="Q16" s="59"/>
      <c r="R16" s="59"/>
      <c r="S16" s="67">
        <v>23.34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 t="str">
        <f ca="1">IF(O17=B6,COUNTIF(O7:O17,B6),"")</f>
        <v/>
      </c>
      <c r="C17" s="1" t="str">
        <f ca="1">IF(O17=C6,COUNTIF(O7:O17,C6),"")</f>
        <v/>
      </c>
      <c r="D17" s="1" t="str">
        <f ca="1">IF(O17=D6,COUNTIF(O7:O17,D6),"")</f>
        <v/>
      </c>
      <c r="E17" s="1">
        <f ca="1">IF(O17=E6,COUNTIF(O7:O17,E6),"")</f>
        <v>1</v>
      </c>
      <c r="F17" s="1" t="str">
        <f ca="1">IF(O17=F6,COUNTIF(O7:O17,F6),"")</f>
        <v/>
      </c>
      <c r="G17" s="54">
        <f t="shared" si="0"/>
        <v>11</v>
      </c>
      <c r="H17" s="7">
        <v>82</v>
      </c>
      <c r="I17" s="129" t="str">
        <f t="shared" ca="1" si="1"/>
        <v>Archie Lawson</v>
      </c>
      <c r="J17" s="129"/>
      <c r="K17" s="129"/>
      <c r="L17" s="129"/>
      <c r="M17" s="129"/>
      <c r="N17" s="129"/>
      <c r="O17" s="59" t="str">
        <f t="shared" ca="1" si="2"/>
        <v>North Yorkshire</v>
      </c>
      <c r="P17" s="59"/>
      <c r="Q17" s="59"/>
      <c r="R17" s="59"/>
      <c r="S17" s="67">
        <v>23.4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 t="str">
        <f ca="1">IF(O18=C6,COUNTIF(O7:O18,C6),"")</f>
        <v/>
      </c>
      <c r="D18" s="1" t="str">
        <f ca="1">IF(O18=D6,COUNTIF(O7:O18,D6),"")</f>
        <v/>
      </c>
      <c r="E18" s="1">
        <f ca="1">IF(O18=E6,COUNTIF(O7:O18,E6),"")</f>
        <v>2</v>
      </c>
      <c r="F18" s="1" t="str">
        <f ca="1">IF(O18=F6,COUNTIF(O7:O18,F6),"")</f>
        <v/>
      </c>
      <c r="G18" s="54">
        <f t="shared" si="0"/>
        <v>12</v>
      </c>
      <c r="H18" s="7">
        <v>89</v>
      </c>
      <c r="I18" s="129" t="str">
        <f t="shared" ca="1" si="1"/>
        <v>Matthew Lambert</v>
      </c>
      <c r="J18" s="129"/>
      <c r="K18" s="129"/>
      <c r="L18" s="129"/>
      <c r="M18" s="129"/>
      <c r="N18" s="129"/>
      <c r="O18" s="59" t="str">
        <f t="shared" ca="1" si="2"/>
        <v>North Yorkshire</v>
      </c>
      <c r="P18" s="59"/>
      <c r="Q18" s="59"/>
      <c r="R18" s="59"/>
      <c r="S18" s="67">
        <v>23.47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 t="str">
        <f ca="1">IF(O19=C6,COUNTIF(O7:O19,C6),"")</f>
        <v/>
      </c>
      <c r="D19" s="1">
        <f ca="1">IF(O19=D6,COUNTIF(O7:O19,D6),"")</f>
        <v>6</v>
      </c>
      <c r="E19" s="1" t="str">
        <f ca="1">IF(O19=E6,COUNTIF(O7:O19,E6),"")</f>
        <v/>
      </c>
      <c r="F19" s="1" t="str">
        <f ca="1">IF(O19=F6,COUNTIF(O7:O19,F6),"")</f>
        <v/>
      </c>
      <c r="G19" s="54">
        <f t="shared" si="0"/>
        <v>13</v>
      </c>
      <c r="H19" s="7">
        <v>66</v>
      </c>
      <c r="I19" s="129" t="str">
        <f t="shared" ca="1" si="1"/>
        <v>William Dixon</v>
      </c>
      <c r="J19" s="129"/>
      <c r="K19" s="129"/>
      <c r="L19" s="129"/>
      <c r="M19" s="129"/>
      <c r="N19" s="129"/>
      <c r="O19" s="59" t="str">
        <f t="shared" ca="1" si="2"/>
        <v>Northumberland</v>
      </c>
      <c r="P19" s="59"/>
      <c r="Q19" s="59"/>
      <c r="R19" s="59"/>
      <c r="S19" s="67">
        <v>23.59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 t="str">
        <f ca="1">IF(O20=B6,COUNTIF(O7:O20,B6),"")</f>
        <v/>
      </c>
      <c r="C20" s="1" t="str">
        <f ca="1">IF(O20=C6,COUNTIF(O7:O20,C6),"")</f>
        <v/>
      </c>
      <c r="D20" s="1">
        <f ca="1">IF(O20=D6,COUNTIF(O7:O20,D6),"")</f>
        <v>7</v>
      </c>
      <c r="E20" s="1" t="str">
        <f ca="1">IF(O20=E6,COUNTIF(O7:O20,E6),"")</f>
        <v/>
      </c>
      <c r="F20" s="1" t="str">
        <f ca="1">IF(O20=F6,COUNTIF(O7:O20,F6),"")</f>
        <v/>
      </c>
      <c r="G20" s="54">
        <f t="shared" si="0"/>
        <v>14</v>
      </c>
      <c r="H20" s="7">
        <v>64</v>
      </c>
      <c r="I20" s="129" t="str">
        <f t="shared" ca="1" si="1"/>
        <v>Matthew Briggs</v>
      </c>
      <c r="J20" s="129"/>
      <c r="K20" s="129"/>
      <c r="L20" s="129"/>
      <c r="M20" s="129"/>
      <c r="N20" s="129"/>
      <c r="O20" s="59" t="str">
        <f t="shared" ca="1" si="2"/>
        <v>Northumberland</v>
      </c>
      <c r="P20" s="59"/>
      <c r="Q20" s="59"/>
      <c r="R20" s="59"/>
      <c r="S20" s="67">
        <v>24.06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>
        <f ca="1">IF(O21=B6,COUNTIF(O7:O21,B6),"")</f>
        <v>5</v>
      </c>
      <c r="C21" s="1" t="str">
        <f ca="1">IF(O21=C6,COUNTIF(O7:O21,C6),"")</f>
        <v/>
      </c>
      <c r="D21" s="1" t="str">
        <f ca="1">IF(O21=D6,COUNTIF(O7:O21,D6),"")</f>
        <v/>
      </c>
      <c r="E21" s="1" t="str">
        <f ca="1">IF(O21=E6,COUNTIF(O7:O21,E6),"")</f>
        <v/>
      </c>
      <c r="F21" s="1" t="str">
        <f ca="1">IF(O21=F6,COUNTIF(O7:O21,F6),"")</f>
        <v/>
      </c>
      <c r="G21" s="54">
        <f t="shared" si="0"/>
        <v>15</v>
      </c>
      <c r="H21" s="7">
        <v>25</v>
      </c>
      <c r="I21" s="129" t="str">
        <f t="shared" ca="1" si="1"/>
        <v>Jamie McMillan</v>
      </c>
      <c r="J21" s="129"/>
      <c r="K21" s="129"/>
      <c r="L21" s="129"/>
      <c r="M21" s="129"/>
      <c r="N21" s="129"/>
      <c r="O21" s="59" t="str">
        <f t="shared" ca="1" si="2"/>
        <v>Cumbria</v>
      </c>
      <c r="P21" s="59"/>
      <c r="Q21" s="59"/>
      <c r="R21" s="59"/>
      <c r="S21" s="67">
        <v>24.08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 t="str">
        <f ca="1">IF(O22=D6,COUNTIF(O7:O22,D6),"")</f>
        <v/>
      </c>
      <c r="E22" s="1">
        <f ca="1">IF(O22=E6,COUNTIF(O7:O22,E6),"")</f>
        <v>3</v>
      </c>
      <c r="F22" s="1" t="str">
        <f ca="1">IF(O22=F6,COUNTIF(O7:O22,F6),"")</f>
        <v/>
      </c>
      <c r="G22" s="54">
        <f t="shared" si="0"/>
        <v>16</v>
      </c>
      <c r="H22" s="7">
        <v>86</v>
      </c>
      <c r="I22" s="129" t="str">
        <f t="shared" ca="1" si="1"/>
        <v>Tom Barrett</v>
      </c>
      <c r="J22" s="129"/>
      <c r="K22" s="129"/>
      <c r="L22" s="129"/>
      <c r="M22" s="129"/>
      <c r="N22" s="129"/>
      <c r="O22" s="59" t="str">
        <f t="shared" ca="1" si="2"/>
        <v>North Yorkshire</v>
      </c>
      <c r="P22" s="59"/>
      <c r="Q22" s="59"/>
      <c r="R22" s="59"/>
      <c r="S22" s="67">
        <v>24.11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8</v>
      </c>
      <c r="E23" s="1" t="str">
        <f ca="1">IF(O23=E6,COUNTIF(O7:O23,E6),"")</f>
        <v/>
      </c>
      <c r="F23" s="1" t="str">
        <f ca="1">IF(O23=F6,COUNTIF(O7:O23,F6),"")</f>
        <v/>
      </c>
      <c r="G23" s="54">
        <f t="shared" si="0"/>
        <v>17</v>
      </c>
      <c r="H23" s="7">
        <v>67</v>
      </c>
      <c r="I23" s="129" t="str">
        <f t="shared" ca="1" si="1"/>
        <v>Alex Cunningham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24.18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>
        <f ca="1">IF(O24=B6,COUNTIF(O7:O24,B6),"")</f>
        <v>6</v>
      </c>
      <c r="C24" s="1" t="str">
        <f ca="1">IF(O24=C6,COUNTIF(O7:O24,C6),"")</f>
        <v/>
      </c>
      <c r="D24" s="1" t="str">
        <f ca="1">IF(O24=D6,COUNTIF(O7:O24,D6),"")</f>
        <v/>
      </c>
      <c r="E24" s="1" t="str">
        <f ca="1">IF(O24=E6,COUNTIF(O7:O24,E6),"")</f>
        <v/>
      </c>
      <c r="F24" s="1" t="str">
        <f ca="1">IF(O24=F6,COUNTIF(O7:O24,F6),"")</f>
        <v/>
      </c>
      <c r="G24" s="54">
        <f t="shared" si="0"/>
        <v>18</v>
      </c>
      <c r="H24" s="7">
        <v>28</v>
      </c>
      <c r="I24" s="129" t="str">
        <f t="shared" ca="1" si="1"/>
        <v>George Rigal</v>
      </c>
      <c r="J24" s="129"/>
      <c r="K24" s="129"/>
      <c r="L24" s="129"/>
      <c r="M24" s="129"/>
      <c r="N24" s="129"/>
      <c r="O24" s="59" t="str">
        <f t="shared" ca="1" si="2"/>
        <v>Cumbria</v>
      </c>
      <c r="P24" s="59"/>
      <c r="Q24" s="59"/>
      <c r="R24" s="59"/>
      <c r="S24" s="67">
        <v>24.22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 t="str">
        <f ca="1">IF(O25=B6,COUNTIF(O7:O25,B6),"")</f>
        <v/>
      </c>
      <c r="C25" s="1" t="str">
        <f ca="1">IF(O25=C6,COUNTIF(O7:O25,C6),"")</f>
        <v/>
      </c>
      <c r="D25" s="1" t="str">
        <f ca="1">IF(O25=D6,COUNTIF(O7:O25,D6),"")</f>
        <v/>
      </c>
      <c r="E25" s="1">
        <f ca="1">IF(O25=E6,COUNTIF(O7:O25,E6),"")</f>
        <v>4</v>
      </c>
      <c r="F25" s="1" t="str">
        <f ca="1">IF(O25=F6,COUNTIF(O7:O25,F6),"")</f>
        <v/>
      </c>
      <c r="G25" s="54">
        <f t="shared" si="0"/>
        <v>19</v>
      </c>
      <c r="H25" s="7">
        <v>92</v>
      </c>
      <c r="I25" s="129" t="str">
        <f t="shared" ca="1" si="1"/>
        <v>Luca Parker</v>
      </c>
      <c r="J25" s="129"/>
      <c r="K25" s="129"/>
      <c r="L25" s="129"/>
      <c r="M25" s="129"/>
      <c r="N25" s="129"/>
      <c r="O25" s="59" t="str">
        <f t="shared" ca="1" si="2"/>
        <v>North Yorkshire</v>
      </c>
      <c r="P25" s="59"/>
      <c r="Q25" s="59"/>
      <c r="R25" s="59"/>
      <c r="S25" s="67">
        <v>24.29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>
        <f ca="1">IF(O26=C6,COUNTIF(O7:O26,C6),"")</f>
        <v>1</v>
      </c>
      <c r="D26" s="1" t="str">
        <f ca="1">IF(O26=D6,COUNTIF(O7:O26,D6),"")</f>
        <v/>
      </c>
      <c r="E26" s="1" t="str">
        <f ca="1">IF(O26=E6,COUNTIF(O7:O26,E6),"")</f>
        <v/>
      </c>
      <c r="F26" s="1" t="str">
        <f ca="1">IF(O26=F6,COUNTIF(O7:O26,F6),"")</f>
        <v/>
      </c>
      <c r="G26" s="54">
        <f t="shared" si="0"/>
        <v>20</v>
      </c>
      <c r="H26" s="7">
        <v>42</v>
      </c>
      <c r="I26" s="129" t="str">
        <f t="shared" ca="1" si="1"/>
        <v>Ben Horsfield</v>
      </c>
      <c r="J26" s="129"/>
      <c r="K26" s="129"/>
      <c r="L26" s="129"/>
      <c r="M26" s="129"/>
      <c r="N26" s="129"/>
      <c r="O26" s="59" t="str">
        <f t="shared" ca="1" si="2"/>
        <v>Durham</v>
      </c>
      <c r="P26" s="59"/>
      <c r="Q26" s="59"/>
      <c r="R26" s="59"/>
      <c r="S26" s="67">
        <v>24.33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>
        <f ca="1">IF(O27=C6,COUNTIF(O7:O27,C6),"")</f>
        <v>2</v>
      </c>
      <c r="D27" s="1" t="str">
        <f ca="1">IF(O27=D6,COUNTIF(O7:O27,D6),"")</f>
        <v/>
      </c>
      <c r="E27" s="1" t="str">
        <f ca="1">IF(O27=E6,COUNTIF(O7:O27,E6),"")</f>
        <v/>
      </c>
      <c r="F27" s="1" t="str">
        <f ca="1">IF(O27=F6,COUNTIF(O7:O27,F6),"")</f>
        <v/>
      </c>
      <c r="G27" s="54">
        <f t="shared" si="0"/>
        <v>21</v>
      </c>
      <c r="H27" s="7">
        <v>46</v>
      </c>
      <c r="I27" s="129" t="str">
        <f t="shared" ca="1" si="1"/>
        <v>Joshua Erlebach</v>
      </c>
      <c r="J27" s="129"/>
      <c r="K27" s="129"/>
      <c r="L27" s="129"/>
      <c r="M27" s="129"/>
      <c r="N27" s="129"/>
      <c r="O27" s="59" t="str">
        <f t="shared" ca="1" si="2"/>
        <v>Durham</v>
      </c>
      <c r="P27" s="59"/>
      <c r="Q27" s="59"/>
      <c r="R27" s="59"/>
      <c r="S27" s="67">
        <v>24.37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 t="str">
        <f ca="1">IF(O28=C6,COUNTIF(O7:O28,C6),"")</f>
        <v/>
      </c>
      <c r="D28" s="1" t="str">
        <f ca="1">IF(O28=D6,COUNTIF(O7:O28,D6),"")</f>
        <v/>
      </c>
      <c r="E28" s="1">
        <f ca="1">IF(O28=E6,COUNTIF(O7:O28,E6),"")</f>
        <v>5</v>
      </c>
      <c r="F28" s="1" t="str">
        <f ca="1">IF(O28=F6,COUNTIF(O7:O28,F6),"")</f>
        <v/>
      </c>
      <c r="G28" s="54">
        <f t="shared" si="0"/>
        <v>22</v>
      </c>
      <c r="H28" s="7">
        <v>83</v>
      </c>
      <c r="I28" s="129" t="str">
        <f t="shared" ca="1" si="1"/>
        <v>toby antcliff</v>
      </c>
      <c r="J28" s="129"/>
      <c r="K28" s="129"/>
      <c r="L28" s="129"/>
      <c r="M28" s="129"/>
      <c r="N28" s="129"/>
      <c r="O28" s="59" t="str">
        <f t="shared" ca="1" si="2"/>
        <v>North Yorkshire</v>
      </c>
      <c r="P28" s="59"/>
      <c r="Q28" s="59"/>
      <c r="R28" s="59"/>
      <c r="S28" s="67">
        <v>24.48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>
        <f ca="1">IF(O29=A6,COUNTIF(O7:O29,A6),"")</f>
        <v>2</v>
      </c>
      <c r="B29" s="1" t="str">
        <f ca="1">IF(O29=B6,COUNTIF(O7:O29,B6),"")</f>
        <v/>
      </c>
      <c r="C29" s="1" t="str">
        <f ca="1">IF(O29=C6,COUNTIF(O7:O29,C6),"")</f>
        <v/>
      </c>
      <c r="D29" s="1" t="str">
        <f ca="1">IF(O29=D6,COUNTIF(O7:O29,D6),"")</f>
        <v/>
      </c>
      <c r="E29" s="1" t="str">
        <f ca="1">IF(O29=E6,COUNTIF(O7:O29,E6),"")</f>
        <v/>
      </c>
      <c r="F29" s="1" t="str">
        <f ca="1">IF(O29=F6,COUNTIF(O7:O29,F6),"")</f>
        <v/>
      </c>
      <c r="G29" s="54">
        <f t="shared" si="0"/>
        <v>23</v>
      </c>
      <c r="H29" s="7">
        <v>8</v>
      </c>
      <c r="I29" s="129" t="str">
        <f t="shared" ca="1" si="1"/>
        <v>Patrick Haycock</v>
      </c>
      <c r="J29" s="129"/>
      <c r="K29" s="129"/>
      <c r="L29" s="129"/>
      <c r="M29" s="129"/>
      <c r="N29" s="129"/>
      <c r="O29" s="59" t="str">
        <f t="shared" ca="1" si="2"/>
        <v>Cleveland</v>
      </c>
      <c r="P29" s="59"/>
      <c r="Q29" s="59"/>
      <c r="R29" s="59"/>
      <c r="S29" s="67">
        <v>24.48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>
        <f ca="1">IF(O30=B6,COUNTIF(O7:O30,B6),"")</f>
        <v>7</v>
      </c>
      <c r="C30" s="1" t="str">
        <f ca="1">IF(O30=C6,COUNTIF(O7:O30,C6),"")</f>
        <v/>
      </c>
      <c r="D30" s="1" t="str">
        <f ca="1">IF(O30=D6,COUNTIF(O7:O30,D6),"")</f>
        <v/>
      </c>
      <c r="E30" s="1" t="str">
        <f ca="1">IF(O30=E6,COUNTIF(O7:O30,E6),"")</f>
        <v/>
      </c>
      <c r="F30" s="1" t="str">
        <f ca="1">IF(O30=F6,COUNTIF(O7:O30,F6),"")</f>
        <v/>
      </c>
      <c r="G30" s="54">
        <f t="shared" si="0"/>
        <v>24</v>
      </c>
      <c r="H30" s="7">
        <v>30</v>
      </c>
      <c r="I30" s="129" t="str">
        <f t="shared" ca="1" si="1"/>
        <v>Lewis Bowness</v>
      </c>
      <c r="J30" s="129"/>
      <c r="K30" s="129"/>
      <c r="L30" s="129"/>
      <c r="M30" s="129"/>
      <c r="N30" s="129"/>
      <c r="O30" s="59" t="str">
        <f t="shared" ca="1" si="2"/>
        <v>Cumbria</v>
      </c>
      <c r="P30" s="59"/>
      <c r="Q30" s="59"/>
      <c r="R30" s="59"/>
      <c r="S30" s="67">
        <v>24.5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>
        <f ca="1">IF(O31=B6,COUNTIF(O7:O31,B6),"")</f>
        <v>8</v>
      </c>
      <c r="C31" s="1" t="str">
        <f ca="1">IF(O31=C6,COUNTIF(O7:O31,C6),"")</f>
        <v/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54">
        <f t="shared" si="0"/>
        <v>25</v>
      </c>
      <c r="H31" s="7">
        <v>29</v>
      </c>
      <c r="I31" s="129" t="str">
        <f t="shared" ca="1" si="1"/>
        <v>Connor O'Hara</v>
      </c>
      <c r="J31" s="129"/>
      <c r="K31" s="129"/>
      <c r="L31" s="129"/>
      <c r="M31" s="129"/>
      <c r="N31" s="129"/>
      <c r="O31" s="59" t="str">
        <f t="shared" ca="1" si="2"/>
        <v>Cumbria</v>
      </c>
      <c r="P31" s="59"/>
      <c r="Q31" s="59"/>
      <c r="R31" s="59"/>
      <c r="S31" s="67">
        <v>24.51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 t="str">
        <f ca="1">IF(O32=B6,COUNTIF(O7:O32,B6),"")</f>
        <v/>
      </c>
      <c r="C32" s="1" t="str">
        <f ca="1">IF(O32=C6,COUNTIF(O7:O32,C6),"")</f>
        <v/>
      </c>
      <c r="D32" s="1" t="str">
        <f ca="1">IF(O32=D6,COUNTIF(O7:O32,D6),"")</f>
        <v/>
      </c>
      <c r="E32" s="1">
        <f ca="1">IF(O32=E6,COUNTIF(O7:O32,E6),"")</f>
        <v>6</v>
      </c>
      <c r="F32" s="1" t="str">
        <f ca="1">IF(O32=F6,COUNTIF(O7:O32,F6),"")</f>
        <v/>
      </c>
      <c r="G32" s="54">
        <f t="shared" si="0"/>
        <v>26</v>
      </c>
      <c r="H32" s="7">
        <v>84</v>
      </c>
      <c r="I32" s="129" t="str">
        <f t="shared" ca="1" si="1"/>
        <v>William Thompson</v>
      </c>
      <c r="J32" s="129"/>
      <c r="K32" s="129"/>
      <c r="L32" s="129"/>
      <c r="M32" s="129"/>
      <c r="N32" s="129"/>
      <c r="O32" s="59" t="str">
        <f t="shared" ca="1" si="2"/>
        <v>North Yorkshire</v>
      </c>
      <c r="P32" s="59"/>
      <c r="Q32" s="59"/>
      <c r="R32" s="59"/>
      <c r="S32" s="67">
        <v>25.22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>
        <f ca="1">IF(O33=B6,COUNTIF(O7:O33,B6),"")</f>
        <v>9</v>
      </c>
      <c r="C33" s="1" t="str">
        <f ca="1">IF(O33=C6,COUNTIF(O7:O33,C6),"")</f>
        <v/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54">
        <f t="shared" si="0"/>
        <v>27</v>
      </c>
      <c r="H33" s="7">
        <v>27</v>
      </c>
      <c r="I33" s="129" t="str">
        <f t="shared" ca="1" si="1"/>
        <v>Spencer Bird</v>
      </c>
      <c r="J33" s="129"/>
      <c r="K33" s="129"/>
      <c r="L33" s="129"/>
      <c r="M33" s="129"/>
      <c r="N33" s="129"/>
      <c r="O33" s="59" t="str">
        <f t="shared" ca="1" si="2"/>
        <v>Cumbria</v>
      </c>
      <c r="P33" s="59"/>
      <c r="Q33" s="59"/>
      <c r="R33" s="59"/>
      <c r="S33" s="67">
        <v>25.27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 t="str">
        <f ca="1">IF(O34=C6,COUNTIF(O7:O34,C6),"")</f>
        <v/>
      </c>
      <c r="D34" s="1" t="str">
        <f ca="1">IF(O34=D6,COUNTIF(O7:O34,D6),"")</f>
        <v/>
      </c>
      <c r="E34" s="1">
        <f ca="1">IF(O34=E6,COUNTIF(O7:O34,E6),"")</f>
        <v>7</v>
      </c>
      <c r="F34" s="1" t="str">
        <f ca="1">IF(O34=F6,COUNTIF(O7:O34,F6),"")</f>
        <v/>
      </c>
      <c r="G34" s="54">
        <f t="shared" si="0"/>
        <v>28</v>
      </c>
      <c r="H34" s="7">
        <v>90</v>
      </c>
      <c r="I34" s="129" t="str">
        <f t="shared" ca="1" si="1"/>
        <v>Joshua Fothergill</v>
      </c>
      <c r="J34" s="129"/>
      <c r="K34" s="129"/>
      <c r="L34" s="129"/>
      <c r="M34" s="129"/>
      <c r="N34" s="129"/>
      <c r="O34" s="59" t="str">
        <f t="shared" ca="1" si="2"/>
        <v>North Yorkshire</v>
      </c>
      <c r="P34" s="59"/>
      <c r="Q34" s="59"/>
      <c r="R34" s="59"/>
      <c r="S34" s="67">
        <v>25.35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>
        <f ca="1">IF(O35=A6,COUNTIF(O7:O35,A6),"")</f>
        <v>3</v>
      </c>
      <c r="B35" s="1" t="str">
        <f ca="1">IF(O35=B6,COUNTIF(O7:O35,B6),"")</f>
        <v/>
      </c>
      <c r="C35" s="1" t="str">
        <f ca="1">IF(O35=C6,COUNTIF(O7:O35,C6),"")</f>
        <v/>
      </c>
      <c r="D35" s="1" t="str">
        <f ca="1">IF(O35=D6,COUNTIF(O7:O35,D6),"")</f>
        <v/>
      </c>
      <c r="E35" s="1" t="str">
        <f ca="1">IF(O35=E6,COUNTIF(O7:O35,E6),"")</f>
        <v/>
      </c>
      <c r="F35" s="1" t="str">
        <f ca="1">IF(O35=F6,COUNTIF(O7:O35,F6),"")</f>
        <v/>
      </c>
      <c r="G35" s="54">
        <f t="shared" si="0"/>
        <v>29</v>
      </c>
      <c r="H35" s="7">
        <v>3</v>
      </c>
      <c r="I35" s="129" t="str">
        <f t="shared" ca="1" si="1"/>
        <v>Harvey Dunmore</v>
      </c>
      <c r="J35" s="129"/>
      <c r="K35" s="129"/>
      <c r="L35" s="129"/>
      <c r="M35" s="129"/>
      <c r="N35" s="129"/>
      <c r="O35" s="59" t="str">
        <f t="shared" ca="1" si="2"/>
        <v>Cleveland</v>
      </c>
      <c r="P35" s="59"/>
      <c r="Q35" s="59"/>
      <c r="R35" s="59"/>
      <c r="S35" s="67">
        <v>25.41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 t="str">
        <f ca="1">IF(O36=C6,COUNTIF(O7:O36,C6),"")</f>
        <v/>
      </c>
      <c r="D36" s="1" t="str">
        <f ca="1">IF(O36=D6,COUNTIF(O7:O36,D6),"")</f>
        <v/>
      </c>
      <c r="E36" s="1">
        <f ca="1">IF(O36=E6,COUNTIF(O7:O36,E6),"")</f>
        <v>8</v>
      </c>
      <c r="F36" s="1" t="str">
        <f ca="1">IF(O36=F6,COUNTIF(O7:O36,F6),"")</f>
        <v/>
      </c>
      <c r="G36" s="54">
        <f t="shared" si="0"/>
        <v>30</v>
      </c>
      <c r="H36" s="7">
        <v>91</v>
      </c>
      <c r="I36" s="129" t="str">
        <f t="shared" ca="1" si="1"/>
        <v>Henry James</v>
      </c>
      <c r="J36" s="129"/>
      <c r="K36" s="129"/>
      <c r="L36" s="129"/>
      <c r="M36" s="129"/>
      <c r="N36" s="129"/>
      <c r="O36" s="59" t="str">
        <f t="shared" ca="1" si="2"/>
        <v>North Yorkshire</v>
      </c>
      <c r="P36" s="59"/>
      <c r="Q36" s="59"/>
      <c r="R36" s="59"/>
      <c r="S36" s="67">
        <v>25.42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>
        <f ca="1">IF(O37=B6,COUNTIF(O7:O37,B6),"")</f>
        <v>10</v>
      </c>
      <c r="C37" s="1" t="str">
        <f ca="1">IF(O37=C6,COUNTIF(O7:O37,C6),"")</f>
        <v/>
      </c>
      <c r="D37" s="1" t="str">
        <f ca="1">IF(O37=D6,COUNTIF(O7:O37,D6),"")</f>
        <v/>
      </c>
      <c r="E37" s="1" t="str">
        <f ca="1">IF(O37=E6,COUNTIF(O7:O37,E6),"")</f>
        <v/>
      </c>
      <c r="F37" s="1" t="str">
        <f ca="1">IF(O37=F6,COUNTIF(O7:O37,F6),"")</f>
        <v/>
      </c>
      <c r="G37" s="54">
        <f t="shared" si="0"/>
        <v>31</v>
      </c>
      <c r="H37" s="7">
        <v>26</v>
      </c>
      <c r="I37" s="129" t="str">
        <f t="shared" ca="1" si="1"/>
        <v>Mitchell Liddle</v>
      </c>
      <c r="J37" s="129"/>
      <c r="K37" s="129"/>
      <c r="L37" s="129"/>
      <c r="M37" s="129"/>
      <c r="N37" s="129"/>
      <c r="O37" s="59" t="str">
        <f t="shared" ca="1" si="2"/>
        <v>Cumbria</v>
      </c>
      <c r="P37" s="59"/>
      <c r="Q37" s="59"/>
      <c r="R37" s="59"/>
      <c r="S37" s="67">
        <v>25.44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>
        <f ca="1">IF(O38=C6,COUNTIF(O7:O38,C6),"")</f>
        <v>3</v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54">
        <f t="shared" si="0"/>
        <v>32</v>
      </c>
      <c r="H38" s="7">
        <v>47</v>
      </c>
      <c r="I38" s="129" t="str">
        <f t="shared" ca="1" si="1"/>
        <v>Matthew Appleby</v>
      </c>
      <c r="J38" s="129"/>
      <c r="K38" s="129"/>
      <c r="L38" s="129"/>
      <c r="M38" s="129"/>
      <c r="N38" s="129"/>
      <c r="O38" s="59" t="str">
        <f t="shared" ca="1" si="2"/>
        <v>Durham</v>
      </c>
      <c r="P38" s="59"/>
      <c r="Q38" s="59"/>
      <c r="R38" s="59"/>
      <c r="S38" s="67">
        <v>25.46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 t="str">
        <f ca="1">IF(O39=B6,COUNTIF(O7:O39,B6),"")</f>
        <v/>
      </c>
      <c r="C39" s="1">
        <f ca="1">IF(O39=C6,COUNTIF(O7:O39,C6),"")</f>
        <v>4</v>
      </c>
      <c r="D39" s="1" t="str">
        <f ca="1">IF(O39=D6,COUNTIF(O7:O39,D6),"")</f>
        <v/>
      </c>
      <c r="E39" s="1" t="str">
        <f ca="1">IF(O39=E6,COUNTIF(O7:O39,E6),"")</f>
        <v/>
      </c>
      <c r="F39" s="1" t="str">
        <f ca="1">IF(O39=F6,COUNTIF(O7:O39,F6),"")</f>
        <v/>
      </c>
      <c r="G39" s="54">
        <f t="shared" si="0"/>
        <v>33</v>
      </c>
      <c r="H39" s="7">
        <v>50</v>
      </c>
      <c r="I39" s="129" t="str">
        <f t="shared" ca="1" si="1"/>
        <v>Max Tyrie</v>
      </c>
      <c r="J39" s="129"/>
      <c r="K39" s="129"/>
      <c r="L39" s="129"/>
      <c r="M39" s="129"/>
      <c r="N39" s="129"/>
      <c r="O39" s="59" t="str">
        <f t="shared" ca="1" si="2"/>
        <v>Durham</v>
      </c>
      <c r="P39" s="59"/>
      <c r="Q39" s="59"/>
      <c r="R39" s="59"/>
      <c r="S39" s="67">
        <v>25.48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>
        <f ca="1">IF(O40=B6,COUNTIF(O7:O40,B6),"")</f>
        <v>11</v>
      </c>
      <c r="C40" s="1" t="str">
        <f ca="1">IF(O40=C6,COUNTIF(O7:O40,C6),"")</f>
        <v/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54">
        <f t="shared" si="0"/>
        <v>34</v>
      </c>
      <c r="H40" s="7">
        <v>31</v>
      </c>
      <c r="I40" s="129" t="str">
        <f t="shared" ca="1" si="1"/>
        <v>James Mattinson</v>
      </c>
      <c r="J40" s="129"/>
      <c r="K40" s="129"/>
      <c r="L40" s="129"/>
      <c r="M40" s="129"/>
      <c r="N40" s="129"/>
      <c r="O40" s="59" t="str">
        <f t="shared" ca="1" si="2"/>
        <v>Cumbria</v>
      </c>
      <c r="P40" s="59"/>
      <c r="Q40" s="59"/>
      <c r="R40" s="59"/>
      <c r="S40" s="67">
        <v>25.55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>
        <f ca="1">IF(O41=B6,COUNTIF(O7:O41,B6),"")</f>
        <v>12</v>
      </c>
      <c r="C41" s="1" t="str">
        <f ca="1">IF(O41=C6,COUNTIF(O7:O41,C6),"")</f>
        <v/>
      </c>
      <c r="D41" s="1" t="str">
        <f ca="1">IF(O41=D6,COUNTIF(O7:O41,D6),"")</f>
        <v/>
      </c>
      <c r="E41" s="1" t="str">
        <f ca="1">IF(O41=E6,COUNTIF(O7:O41,E6),"")</f>
        <v/>
      </c>
      <c r="F41" s="1" t="str">
        <f ca="1">IF(O41=F6,COUNTIF(O7:O41,F6),"")</f>
        <v/>
      </c>
      <c r="G41" s="54">
        <f t="shared" si="0"/>
        <v>35</v>
      </c>
      <c r="H41" s="7">
        <v>35</v>
      </c>
      <c r="I41" s="129" t="str">
        <f t="shared" ca="1" si="1"/>
        <v>Luc Mockridge</v>
      </c>
      <c r="J41" s="129"/>
      <c r="K41" s="129"/>
      <c r="L41" s="129"/>
      <c r="M41" s="129"/>
      <c r="N41" s="129"/>
      <c r="O41" s="59" t="str">
        <f t="shared" ca="1" si="2"/>
        <v>Cumbria</v>
      </c>
      <c r="P41" s="59"/>
      <c r="Q41" s="59"/>
      <c r="R41" s="59"/>
      <c r="S41" s="67">
        <v>26.02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 t="str">
        <f ca="1">IF(O42=D6,COUNTIF(O7:O42,D6),"")</f>
        <v/>
      </c>
      <c r="E42" s="1">
        <f ca="1">IF(O42=E6,COUNTIF(O7:O42,E6),"")</f>
        <v>9</v>
      </c>
      <c r="F42" s="1" t="str">
        <f ca="1">IF(O42=F6,COUNTIF(O7:O42,F6),"")</f>
        <v/>
      </c>
      <c r="G42" s="54">
        <f t="shared" si="0"/>
        <v>36</v>
      </c>
      <c r="H42" s="7">
        <v>87</v>
      </c>
      <c r="I42" s="129" t="str">
        <f t="shared" ca="1" si="1"/>
        <v>Ryan Watmough</v>
      </c>
      <c r="J42" s="129"/>
      <c r="K42" s="129"/>
      <c r="L42" s="129"/>
      <c r="M42" s="129"/>
      <c r="N42" s="129"/>
      <c r="O42" s="59" t="str">
        <f t="shared" ca="1" si="2"/>
        <v>North Yorkshire</v>
      </c>
      <c r="P42" s="59"/>
      <c r="Q42" s="59"/>
      <c r="R42" s="59"/>
      <c r="S42" s="67">
        <v>26.1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 t="str">
        <f ca="1">IF(O43=C6,COUNTIF(O7:O43,C6),"")</f>
        <v/>
      </c>
      <c r="D43" s="1">
        <f ca="1">IF(O43=D6,COUNTIF(O7:O43,D6),"")</f>
        <v>9</v>
      </c>
      <c r="E43" s="1" t="str">
        <f ca="1">IF(O43=E6,COUNTIF(O7:O43,E6),"")</f>
        <v/>
      </c>
      <c r="F43" s="1" t="str">
        <f ca="1">IF(O43=F6,COUNTIF(O7:O43,F6),"")</f>
        <v/>
      </c>
      <c r="G43" s="54">
        <f t="shared" si="0"/>
        <v>37</v>
      </c>
      <c r="H43" s="7">
        <v>69</v>
      </c>
      <c r="I43" s="129" t="str">
        <f t="shared" ca="1" si="1"/>
        <v>Daniel Buffham</v>
      </c>
      <c r="J43" s="129"/>
      <c r="K43" s="129"/>
      <c r="L43" s="129"/>
      <c r="M43" s="129"/>
      <c r="N43" s="129"/>
      <c r="O43" s="59" t="str">
        <f t="shared" ca="1" si="2"/>
        <v>Northumberland</v>
      </c>
      <c r="P43" s="59"/>
      <c r="Q43" s="59"/>
      <c r="R43" s="59"/>
      <c r="S43" s="67">
        <v>26.25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 t="str">
        <f ca="1">IF(O44=B6,COUNTIF(O7:O44,B6),"")</f>
        <v/>
      </c>
      <c r="C44" s="1">
        <f ca="1">IF(O44=C6,COUNTIF(O7:O44,C6),"")</f>
        <v>5</v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54">
        <f t="shared" si="0"/>
        <v>38</v>
      </c>
      <c r="H44" s="7">
        <v>43</v>
      </c>
      <c r="I44" s="129" t="str">
        <f t="shared" ca="1" si="1"/>
        <v>Will Lindsay</v>
      </c>
      <c r="J44" s="129"/>
      <c r="K44" s="129"/>
      <c r="L44" s="129"/>
      <c r="M44" s="129"/>
      <c r="N44" s="129"/>
      <c r="O44" s="59" t="str">
        <f t="shared" ca="1" si="2"/>
        <v>Durham</v>
      </c>
      <c r="P44" s="59"/>
      <c r="Q44" s="59"/>
      <c r="R44" s="59"/>
      <c r="S44" s="67">
        <v>26.27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>
        <f ca="1">IF(O45=C6,COUNTIF(O7:O45,C6),"")</f>
        <v>6</v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54">
        <f t="shared" si="0"/>
        <v>39</v>
      </c>
      <c r="H45" s="7">
        <v>49</v>
      </c>
      <c r="I45" s="129" t="str">
        <f t="shared" ca="1" si="1"/>
        <v>Tom Rutherford</v>
      </c>
      <c r="J45" s="129"/>
      <c r="K45" s="129"/>
      <c r="L45" s="129"/>
      <c r="M45" s="129"/>
      <c r="N45" s="129"/>
      <c r="O45" s="59" t="str">
        <f t="shared" ca="1" si="2"/>
        <v>Durham</v>
      </c>
      <c r="P45" s="59"/>
      <c r="Q45" s="59"/>
      <c r="R45" s="59"/>
      <c r="S45" s="67">
        <v>26.29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 t="str">
        <f ca="1">IF(O46=B6,COUNTIF(O7:O46,B6),"")</f>
        <v/>
      </c>
      <c r="C46" s="1" t="str">
        <f ca="1">IF(O46=C6,COUNTIF(O7:O46,C6),"")</f>
        <v/>
      </c>
      <c r="D46" s="1">
        <f ca="1">IF(O46=D6,COUNTIF(O7:O46,D6),"")</f>
        <v>10</v>
      </c>
      <c r="E46" s="1" t="str">
        <f ca="1">IF(O46=E6,COUNTIF(O7:O46,E6),"")</f>
        <v/>
      </c>
      <c r="F46" s="1" t="str">
        <f ca="1">IF(O46=F6,COUNTIF(O7:O46,F6),"")</f>
        <v/>
      </c>
      <c r="G46" s="54">
        <f t="shared" si="0"/>
        <v>40</v>
      </c>
      <c r="H46" s="7">
        <v>71</v>
      </c>
      <c r="I46" s="129" t="str">
        <f t="shared" ca="1" si="1"/>
        <v>Jamie Styles</v>
      </c>
      <c r="J46" s="129"/>
      <c r="K46" s="129"/>
      <c r="L46" s="129"/>
      <c r="M46" s="129"/>
      <c r="N46" s="129"/>
      <c r="O46" s="59" t="str">
        <f t="shared" ca="1" si="2"/>
        <v>Northumberland</v>
      </c>
      <c r="P46" s="59"/>
      <c r="Q46" s="59"/>
      <c r="R46" s="59"/>
      <c r="S46" s="67">
        <v>26.35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 t="str">
        <f ca="1">IF(O47=B6,COUNTIF(O7:O47,B6),"")</f>
        <v/>
      </c>
      <c r="C47" s="1">
        <f ca="1">IF(O47=C6,COUNTIF(O7:O47,C6),"")</f>
        <v>7</v>
      </c>
      <c r="D47" s="1" t="str">
        <f ca="1">IF(O47=D6,COUNTIF(O7:O47,D6),"")</f>
        <v/>
      </c>
      <c r="E47" s="1" t="str">
        <f ca="1">IF(O47=E6,COUNTIF(O7:O47,E6),"")</f>
        <v/>
      </c>
      <c r="F47" s="1" t="str">
        <f ca="1">IF(O47=F6,COUNTIF(O7:O47,F6),"")</f>
        <v/>
      </c>
      <c r="G47" s="54">
        <f t="shared" si="0"/>
        <v>41</v>
      </c>
      <c r="H47" s="7">
        <v>52</v>
      </c>
      <c r="I47" s="129" t="str">
        <f t="shared" ca="1" si="1"/>
        <v>Rowan James</v>
      </c>
      <c r="J47" s="129"/>
      <c r="K47" s="129"/>
      <c r="L47" s="129"/>
      <c r="M47" s="129"/>
      <c r="N47" s="129"/>
      <c r="O47" s="59" t="str">
        <f t="shared" ca="1" si="2"/>
        <v>Durham</v>
      </c>
      <c r="P47" s="59"/>
      <c r="Q47" s="59"/>
      <c r="R47" s="59"/>
      <c r="S47" s="67">
        <v>26.38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13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54">
        <f t="shared" si="0"/>
        <v>42</v>
      </c>
      <c r="H48" s="7">
        <v>32</v>
      </c>
      <c r="I48" s="129" t="str">
        <f t="shared" ca="1" si="1"/>
        <v>Joe Edmondson</v>
      </c>
      <c r="J48" s="129"/>
      <c r="K48" s="129"/>
      <c r="L48" s="129"/>
      <c r="M48" s="129"/>
      <c r="N48" s="129"/>
      <c r="O48" s="59" t="str">
        <f t="shared" ca="1" si="2"/>
        <v>Cumbria</v>
      </c>
      <c r="P48" s="59"/>
      <c r="Q48" s="59"/>
      <c r="R48" s="59"/>
      <c r="S48" s="67">
        <v>26.41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>
        <f ca="1">IF(O49=B6,COUNTIF(O7:O49,B6),"")</f>
        <v>14</v>
      </c>
      <c r="C49" s="1" t="str">
        <f ca="1">IF(O49=C6,COUNTIF(O7:O49,C6),"")</f>
        <v/>
      </c>
      <c r="D49" s="1" t="str">
        <f ca="1">IF(O49=D6,COUNTIF(O7:O49,D6),"")</f>
        <v/>
      </c>
      <c r="E49" s="1" t="str">
        <f ca="1">IF(O49=E6,COUNTIF(O7:O49,E6),"")</f>
        <v/>
      </c>
      <c r="F49" s="1" t="str">
        <f ca="1">IF(O49=F6,COUNTIF(O7:O49,F6),"")</f>
        <v/>
      </c>
      <c r="G49" s="54">
        <f t="shared" si="0"/>
        <v>43</v>
      </c>
      <c r="H49" s="7">
        <v>33</v>
      </c>
      <c r="I49" s="129" t="str">
        <f t="shared" ca="1" si="1"/>
        <v>Max Twiddle</v>
      </c>
      <c r="J49" s="129"/>
      <c r="K49" s="129"/>
      <c r="L49" s="129"/>
      <c r="M49" s="129"/>
      <c r="N49" s="129"/>
      <c r="O49" s="59" t="str">
        <f t="shared" ca="1" si="2"/>
        <v>Cumbria</v>
      </c>
      <c r="P49" s="59"/>
      <c r="Q49" s="59"/>
      <c r="R49" s="59"/>
      <c r="S49" s="67">
        <v>26.47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 t="str">
        <f ca="1">IF(O50=C6,COUNTIF(O7:O50,C6),"")</f>
        <v/>
      </c>
      <c r="D50" s="1">
        <f ca="1">IF(O50=D6,COUNTIF(O7:O50,D6),"")</f>
        <v>11</v>
      </c>
      <c r="E50" s="1" t="str">
        <f ca="1">IF(O50=E6,COUNTIF(O7:O50,E6),"")</f>
        <v/>
      </c>
      <c r="F50" s="1" t="str">
        <f ca="1">IF(O50=F6,COUNTIF(O7:O50,F6),"")</f>
        <v/>
      </c>
      <c r="G50" s="54">
        <f t="shared" si="0"/>
        <v>44</v>
      </c>
      <c r="H50" s="7">
        <v>72</v>
      </c>
      <c r="I50" s="129" t="str">
        <f t="shared" ca="1" si="1"/>
        <v>Chris Mason</v>
      </c>
      <c r="J50" s="129"/>
      <c r="K50" s="129"/>
      <c r="L50" s="129"/>
      <c r="M50" s="129"/>
      <c r="N50" s="129"/>
      <c r="O50" s="59" t="str">
        <f t="shared" ca="1" si="2"/>
        <v>Northumberland</v>
      </c>
      <c r="P50" s="59"/>
      <c r="Q50" s="59"/>
      <c r="R50" s="59"/>
      <c r="S50" s="67">
        <v>26.54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 t="str">
        <f ca="1">IF(O51=A6,COUNTIF(O7:O51,A6),"")</f>
        <v/>
      </c>
      <c r="B51" s="1">
        <f ca="1">IF(O51=B6,COUNTIF(O7:O51,B6),"")</f>
        <v>15</v>
      </c>
      <c r="C51" s="1" t="str">
        <f ca="1">IF(O51=C6,COUNTIF(O7:O51,C6),"")</f>
        <v/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54">
        <f t="shared" si="0"/>
        <v>45</v>
      </c>
      <c r="H51" s="7">
        <v>38</v>
      </c>
      <c r="I51" s="129" t="str">
        <f t="shared" ca="1" si="1"/>
        <v>Joey Umpleby</v>
      </c>
      <c r="J51" s="129"/>
      <c r="K51" s="129"/>
      <c r="L51" s="129"/>
      <c r="M51" s="129"/>
      <c r="N51" s="129"/>
      <c r="O51" s="59" t="str">
        <f t="shared" ca="1" si="2"/>
        <v>Cumbria</v>
      </c>
      <c r="P51" s="59"/>
      <c r="Q51" s="59"/>
      <c r="R51" s="59"/>
      <c r="S51" s="67">
        <v>27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 t="str">
        <f ca="1">IF(O52=B6,COUNTIF(O7:O52,B6),"")</f>
        <v/>
      </c>
      <c r="C52" s="1" t="str">
        <f ca="1">IF(O52=C6,COUNTIF(O7:O52,C6),"")</f>
        <v/>
      </c>
      <c r="D52" s="1" t="str">
        <f ca="1">IF(O52=D6,COUNTIF(O7:O52,D6),"")</f>
        <v/>
      </c>
      <c r="E52" s="1">
        <f ca="1">IF(O52=E6,COUNTIF(O7:O52,E6),"")</f>
        <v>10</v>
      </c>
      <c r="F52" s="1" t="str">
        <f ca="1">IF(O52=F6,COUNTIF(O7:O52,F6),"")</f>
        <v/>
      </c>
      <c r="G52" s="54">
        <f t="shared" si="0"/>
        <v>46</v>
      </c>
      <c r="H52" s="7">
        <v>88</v>
      </c>
      <c r="I52" s="129" t="str">
        <f t="shared" ca="1" si="1"/>
        <v>Kyle McLeay</v>
      </c>
      <c r="J52" s="129"/>
      <c r="K52" s="129"/>
      <c r="L52" s="129"/>
      <c r="M52" s="129"/>
      <c r="N52" s="129"/>
      <c r="O52" s="59" t="str">
        <f t="shared" ca="1" si="2"/>
        <v>North Yorkshire</v>
      </c>
      <c r="P52" s="59"/>
      <c r="Q52" s="59"/>
      <c r="R52" s="59"/>
      <c r="S52" s="67">
        <v>27.32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>
        <f ca="1">IF(O53=C6,COUNTIF(O7:O53,C6),"")</f>
        <v>8</v>
      </c>
      <c r="D53" s="1" t="str">
        <f ca="1">IF(O53=D6,COUNTIF(O7:O53,D6),"")</f>
        <v/>
      </c>
      <c r="E53" s="1" t="str">
        <f ca="1">IF(O53=E6,COUNTIF(O7:O53,E6),"")</f>
        <v/>
      </c>
      <c r="F53" s="1" t="str">
        <f ca="1">IF(O53=F6,COUNTIF(O7:O53,F6),"")</f>
        <v/>
      </c>
      <c r="G53" s="54">
        <f t="shared" si="0"/>
        <v>47</v>
      </c>
      <c r="H53" s="7">
        <v>45</v>
      </c>
      <c r="I53" s="129" t="str">
        <f t="shared" ca="1" si="1"/>
        <v>Oliver Barrett</v>
      </c>
      <c r="J53" s="129"/>
      <c r="K53" s="129"/>
      <c r="L53" s="129"/>
      <c r="M53" s="129"/>
      <c r="N53" s="129"/>
      <c r="O53" s="59" t="str">
        <f t="shared" ca="1" si="2"/>
        <v>Durham</v>
      </c>
      <c r="P53" s="59"/>
      <c r="Q53" s="59"/>
      <c r="R53" s="59"/>
      <c r="S53" s="67">
        <v>27.36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>
        <f ca="1">IF(O54=C6,COUNTIF(O7:O54,C6),"")</f>
        <v>9</v>
      </c>
      <c r="D54" s="1" t="str">
        <f ca="1">IF(O54=D6,COUNTIF(O7:O54,D6),"")</f>
        <v/>
      </c>
      <c r="E54" s="1" t="str">
        <f ca="1">IF(O54=E6,COUNTIF(O7:O54,E6),"")</f>
        <v/>
      </c>
      <c r="F54" s="1" t="str">
        <f ca="1">IF(O54=F6,COUNTIF(O7:O54,F6),"")</f>
        <v/>
      </c>
      <c r="G54" s="54">
        <f t="shared" si="0"/>
        <v>48</v>
      </c>
      <c r="H54" s="7">
        <v>48</v>
      </c>
      <c r="I54" s="129" t="str">
        <f t="shared" ca="1" si="1"/>
        <v>Alfie Phillips</v>
      </c>
      <c r="J54" s="129"/>
      <c r="K54" s="129"/>
      <c r="L54" s="129"/>
      <c r="M54" s="129"/>
      <c r="N54" s="129"/>
      <c r="O54" s="59" t="str">
        <f t="shared" ca="1" si="2"/>
        <v>Durham</v>
      </c>
      <c r="P54" s="59"/>
      <c r="Q54" s="59"/>
      <c r="R54" s="59"/>
      <c r="S54" s="67">
        <v>27.47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 t="str">
        <f ca="1">IF(O55=A6,COUNTIF(O7:O55,A6),"")</f>
        <v/>
      </c>
      <c r="B55" s="1" t="str">
        <f ca="1">IF(O55=B6,COUNTIF(O7:O55,B6),"")</f>
        <v/>
      </c>
      <c r="C55" s="1" t="str">
        <f ca="1">IF(O55=C6,COUNTIF(O7:O55,C6),"")</f>
        <v/>
      </c>
      <c r="D55" s="1">
        <f ca="1">IF(O55=D6,COUNTIF(O7:O55,D6),"")</f>
        <v>12</v>
      </c>
      <c r="E55" s="1" t="str">
        <f ca="1">IF(O55=E6,COUNTIF(O7:O55,E6),"")</f>
        <v/>
      </c>
      <c r="F55" s="1" t="str">
        <f ca="1">IF(O55=F6,COUNTIF(O7:O55,F6),"")</f>
        <v/>
      </c>
      <c r="G55" s="54">
        <f t="shared" si="0"/>
        <v>49</v>
      </c>
      <c r="H55" s="7">
        <v>73</v>
      </c>
      <c r="I55" s="129" t="str">
        <f t="shared" ca="1" si="1"/>
        <v>Joseph Green</v>
      </c>
      <c r="J55" s="129"/>
      <c r="K55" s="129"/>
      <c r="L55" s="129"/>
      <c r="M55" s="129"/>
      <c r="N55" s="129"/>
      <c r="O55" s="59" t="str">
        <f t="shared" ca="1" si="2"/>
        <v>Northumberland</v>
      </c>
      <c r="P55" s="59"/>
      <c r="Q55" s="59"/>
      <c r="R55" s="59"/>
      <c r="S55" s="67">
        <v>28.24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 t="str">
        <f ca="1">IF(O56=B6,COUNTIF(O7:O56,B6),"")</f>
        <v/>
      </c>
      <c r="C56" s="1" t="str">
        <f ca="1">IF(O56=C6,COUNTIF(O7:O56,C6),"")</f>
        <v/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54">
        <f t="shared" si="0"/>
        <v>50</v>
      </c>
      <c r="H56" s="7"/>
      <c r="I56" s="129" t="str">
        <f t="shared" ca="1" si="1"/>
        <v/>
      </c>
      <c r="J56" s="129"/>
      <c r="K56" s="129"/>
      <c r="L56" s="129"/>
      <c r="M56" s="129"/>
      <c r="N56" s="129"/>
      <c r="O56" s="59" t="str">
        <f t="shared" ca="1" si="2"/>
        <v/>
      </c>
      <c r="P56" s="59"/>
      <c r="Q56" s="59"/>
      <c r="R56" s="59"/>
      <c r="S56" s="67"/>
      <c r="T56" s="6">
        <f t="shared" si="3"/>
        <v>0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 t="str">
        <f ca="1">IF(O57=C6,COUNTIF(O7:O57,C6),"")</f>
        <v/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54">
        <f t="shared" si="0"/>
        <v>51</v>
      </c>
      <c r="H57" s="7"/>
      <c r="I57" s="129" t="str">
        <f t="shared" ca="1" si="1"/>
        <v/>
      </c>
      <c r="J57" s="129"/>
      <c r="K57" s="129"/>
      <c r="L57" s="129"/>
      <c r="M57" s="129"/>
      <c r="N57" s="129"/>
      <c r="O57" s="59" t="str">
        <f t="shared" ca="1" si="2"/>
        <v/>
      </c>
      <c r="P57" s="59"/>
      <c r="Q57" s="59"/>
      <c r="R57" s="59"/>
      <c r="S57" s="67"/>
      <c r="T57" s="6">
        <f t="shared" si="3"/>
        <v>0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 t="str">
        <f ca="1">IF(O58=C6,COUNTIF(O7:O58,C6),"")</f>
        <v/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54">
        <f t="shared" si="0"/>
        <v>52</v>
      </c>
      <c r="H58" s="7"/>
      <c r="I58" s="129" t="str">
        <f t="shared" ca="1" si="1"/>
        <v/>
      </c>
      <c r="J58" s="129"/>
      <c r="K58" s="129"/>
      <c r="L58" s="129"/>
      <c r="M58" s="129"/>
      <c r="N58" s="129"/>
      <c r="O58" s="59" t="str">
        <f t="shared" ca="1" si="2"/>
        <v/>
      </c>
      <c r="P58" s="59"/>
      <c r="Q58" s="59"/>
      <c r="R58" s="59"/>
      <c r="S58" s="67"/>
      <c r="T58" s="6">
        <f t="shared" si="3"/>
        <v>0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 t="str">
        <f ca="1">IF(O59=B6,COUNTIF(O7:O59,B6),"")</f>
        <v/>
      </c>
      <c r="C59" s="1" t="str">
        <f ca="1">IF(O59=C6,COUNTIF(O7:O59,C6),"")</f>
        <v/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54">
        <f t="shared" si="0"/>
        <v>53</v>
      </c>
      <c r="H59" s="7"/>
      <c r="I59" s="129" t="str">
        <f t="shared" ca="1" si="1"/>
        <v/>
      </c>
      <c r="J59" s="129"/>
      <c r="K59" s="129"/>
      <c r="L59" s="129"/>
      <c r="M59" s="129"/>
      <c r="N59" s="129"/>
      <c r="O59" s="59" t="str">
        <f t="shared" ca="1" si="2"/>
        <v/>
      </c>
      <c r="P59" s="59"/>
      <c r="Q59" s="59"/>
      <c r="R59" s="59"/>
      <c r="S59" s="67"/>
      <c r="T59" s="6">
        <f t="shared" si="3"/>
        <v>0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 t="str">
        <f ca="1">IF(O60=B6,COUNTIF(O7:O60,B6),"")</f>
        <v/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54">
        <f t="shared" si="0"/>
        <v>54</v>
      </c>
      <c r="H60" s="7"/>
      <c r="I60" s="129" t="str">
        <f t="shared" ca="1" si="1"/>
        <v/>
      </c>
      <c r="J60" s="129"/>
      <c r="K60" s="129"/>
      <c r="L60" s="129"/>
      <c r="M60" s="129"/>
      <c r="N60" s="129"/>
      <c r="O60" s="59" t="str">
        <f t="shared" ca="1" si="2"/>
        <v/>
      </c>
      <c r="P60" s="59"/>
      <c r="Q60" s="59"/>
      <c r="R60" s="59"/>
      <c r="S60" s="67"/>
      <c r="T60" s="6">
        <f t="shared" si="3"/>
        <v>0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 t="str">
        <f ca="1">IF(O61=C6,COUNTIF(O7:O61,C6),"")</f>
        <v/>
      </c>
      <c r="D61" s="1" t="str">
        <f ca="1">IF(O61=D6,COUNTIF(O7:O61,D6),"")</f>
        <v/>
      </c>
      <c r="E61" s="1" t="str">
        <f ca="1">IF(O61=E6,COUNTIF(O7:O61,E6),"")</f>
        <v/>
      </c>
      <c r="F61" s="1" t="str">
        <f ca="1">IF(O61=F6,COUNTIF(O7:O61,F6),"")</f>
        <v/>
      </c>
      <c r="G61" s="54">
        <f t="shared" si="0"/>
        <v>55</v>
      </c>
      <c r="H61" s="7"/>
      <c r="I61" s="129" t="str">
        <f t="shared" ca="1" si="1"/>
        <v/>
      </c>
      <c r="J61" s="129"/>
      <c r="K61" s="129"/>
      <c r="L61" s="129"/>
      <c r="M61" s="129"/>
      <c r="N61" s="129"/>
      <c r="O61" s="59" t="str">
        <f t="shared" ca="1" si="2"/>
        <v/>
      </c>
      <c r="P61" s="59"/>
      <c r="Q61" s="59"/>
      <c r="R61" s="59"/>
      <c r="S61" s="67"/>
      <c r="T61" s="6">
        <f t="shared" si="3"/>
        <v>0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 t="str">
        <f ca="1">IF(O62=B6,COUNTIF(O7:O62,B6),"")</f>
        <v/>
      </c>
      <c r="C62" s="1" t="str">
        <f ca="1">IF(O62=C6,COUNTIF(O7:O62,C6),"")</f>
        <v/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54">
        <f t="shared" si="0"/>
        <v>56</v>
      </c>
      <c r="H62" s="7"/>
      <c r="I62" s="129" t="str">
        <f t="shared" ca="1" si="1"/>
        <v/>
      </c>
      <c r="J62" s="129"/>
      <c r="K62" s="129"/>
      <c r="L62" s="129"/>
      <c r="M62" s="129"/>
      <c r="N62" s="129"/>
      <c r="O62" s="59" t="str">
        <f t="shared" ca="1" si="2"/>
        <v/>
      </c>
      <c r="P62" s="59"/>
      <c r="Q62" s="59"/>
      <c r="R62" s="59"/>
      <c r="S62" s="67"/>
      <c r="T62" s="6">
        <f t="shared" si="3"/>
        <v>0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 t="str">
        <f ca="1">IF(O63=B6,COUNTIF(O7:O63,B6),"")</f>
        <v/>
      </c>
      <c r="C63" s="1" t="str">
        <f ca="1">IF(O63=C6,COUNTIF(O7:O63,C6),"")</f>
        <v/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54">
        <f t="shared" si="0"/>
        <v>57</v>
      </c>
      <c r="H63" s="7"/>
      <c r="I63" s="129" t="str">
        <f t="shared" ca="1" si="1"/>
        <v/>
      </c>
      <c r="J63" s="129"/>
      <c r="K63" s="129"/>
      <c r="L63" s="129"/>
      <c r="M63" s="129"/>
      <c r="N63" s="129"/>
      <c r="O63" s="59" t="str">
        <f t="shared" ca="1" si="2"/>
        <v/>
      </c>
      <c r="P63" s="59"/>
      <c r="Q63" s="59"/>
      <c r="R63" s="59"/>
      <c r="S63" s="67"/>
      <c r="T63" s="6">
        <f t="shared" si="3"/>
        <v>0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 t="str">
        <f ca="1">IF(O64=C6,COUNTIF(O7:O64,C6),"")</f>
        <v/>
      </c>
      <c r="D64" s="1" t="str">
        <f ca="1">IF(O64=D6,COUNTIF(O7:O64,D6),"")</f>
        <v/>
      </c>
      <c r="E64" s="1" t="str">
        <f ca="1">IF(O64=E6,COUNTIF(O7:O64,E6),"")</f>
        <v/>
      </c>
      <c r="F64" s="1" t="str">
        <f ca="1">IF(O64=F6,COUNTIF(O7:O64,F6),"")</f>
        <v/>
      </c>
      <c r="G64" s="54">
        <f t="shared" si="0"/>
        <v>58</v>
      </c>
      <c r="H64" s="7"/>
      <c r="I64" s="129" t="str">
        <f t="shared" ca="1" si="1"/>
        <v/>
      </c>
      <c r="J64" s="129"/>
      <c r="K64" s="129"/>
      <c r="L64" s="129"/>
      <c r="M64" s="129"/>
      <c r="N64" s="129"/>
      <c r="O64" s="59" t="str">
        <f t="shared" ca="1" si="2"/>
        <v/>
      </c>
      <c r="P64" s="59"/>
      <c r="Q64" s="59"/>
      <c r="R64" s="59"/>
      <c r="S64" s="67"/>
      <c r="T64" s="6">
        <f t="shared" si="3"/>
        <v>0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 t="str">
        <f ca="1">IF(O65=C6,COUNTIF(O7:O65,C6),"")</f>
        <v/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54">
        <f t="shared" si="0"/>
        <v>59</v>
      </c>
      <c r="H65" s="7"/>
      <c r="I65" s="129" t="str">
        <f t="shared" ca="1" si="1"/>
        <v/>
      </c>
      <c r="J65" s="129"/>
      <c r="K65" s="129"/>
      <c r="L65" s="129"/>
      <c r="M65" s="129"/>
      <c r="N65" s="129"/>
      <c r="O65" s="59" t="str">
        <f t="shared" ca="1" si="2"/>
        <v/>
      </c>
      <c r="P65" s="59"/>
      <c r="Q65" s="59"/>
      <c r="R65" s="59"/>
      <c r="S65" s="67"/>
      <c r="T65" s="6">
        <f t="shared" si="3"/>
        <v>0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 t="str">
        <f ca="1">IF(O66=A6,COUNTIF(O7:O66,A6),"")</f>
        <v/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54">
        <f t="shared" si="0"/>
        <v>60</v>
      </c>
      <c r="H66" s="7"/>
      <c r="I66" s="129" t="str">
        <f t="shared" ca="1" si="1"/>
        <v/>
      </c>
      <c r="J66" s="129"/>
      <c r="K66" s="129"/>
      <c r="L66" s="129"/>
      <c r="M66" s="129"/>
      <c r="N66" s="129"/>
      <c r="O66" s="59" t="str">
        <f t="shared" ca="1" si="2"/>
        <v/>
      </c>
      <c r="P66" s="59"/>
      <c r="Q66" s="59"/>
      <c r="R66" s="59"/>
      <c r="S66" s="67"/>
      <c r="T66" s="6">
        <f t="shared" si="3"/>
        <v>0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54">
        <f t="shared" si="0"/>
        <v>61</v>
      </c>
      <c r="H67" s="7"/>
      <c r="I67" s="129" t="str">
        <f t="shared" ca="1" si="1"/>
        <v/>
      </c>
      <c r="J67" s="129"/>
      <c r="K67" s="129"/>
      <c r="L67" s="129"/>
      <c r="M67" s="129"/>
      <c r="N67" s="129"/>
      <c r="O67" s="59" t="str">
        <f t="shared" ca="1" si="2"/>
        <v/>
      </c>
      <c r="P67" s="59"/>
      <c r="Q67" s="59"/>
      <c r="R67" s="59"/>
      <c r="S67" s="67"/>
      <c r="T67" s="6">
        <f t="shared" si="3"/>
        <v>0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 t="str">
        <f ca="1">IF(O68=C6,COUNTIF(O7:O68,C6),"")</f>
        <v/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54">
        <f t="shared" si="0"/>
        <v>62</v>
      </c>
      <c r="H68" s="7"/>
      <c r="I68" s="129" t="str">
        <f t="shared" ca="1" si="1"/>
        <v/>
      </c>
      <c r="J68" s="129"/>
      <c r="K68" s="129"/>
      <c r="L68" s="129"/>
      <c r="M68" s="129"/>
      <c r="N68" s="129"/>
      <c r="O68" s="59" t="str">
        <f t="shared" ca="1" si="2"/>
        <v/>
      </c>
      <c r="P68" s="59"/>
      <c r="Q68" s="59"/>
      <c r="R68" s="59"/>
      <c r="S68" s="67"/>
      <c r="T68" s="6">
        <f t="shared" si="3"/>
        <v>0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 t="str">
        <f ca="1">IF(O69=E6,COUNTIF(O7:O69,E6),"")</f>
        <v/>
      </c>
      <c r="F69" s="1" t="str">
        <f ca="1">IF(O69=F6,COUNTIF(O7:O69,F6),"")</f>
        <v/>
      </c>
      <c r="G69" s="54">
        <f t="shared" si="0"/>
        <v>63</v>
      </c>
      <c r="H69" s="7"/>
      <c r="I69" s="129" t="str">
        <f t="shared" ca="1" si="1"/>
        <v/>
      </c>
      <c r="J69" s="129"/>
      <c r="K69" s="129"/>
      <c r="L69" s="129"/>
      <c r="M69" s="129"/>
      <c r="N69" s="129"/>
      <c r="O69" s="59" t="str">
        <f t="shared" ca="1" si="2"/>
        <v/>
      </c>
      <c r="P69" s="59"/>
      <c r="Q69" s="59"/>
      <c r="R69" s="59"/>
      <c r="S69" s="67"/>
      <c r="T69" s="6">
        <f t="shared" si="3"/>
        <v>0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54">
        <f t="shared" si="0"/>
        <v>64</v>
      </c>
      <c r="H70" s="7"/>
      <c r="I70" s="129" t="str">
        <f t="shared" ca="1" si="1"/>
        <v/>
      </c>
      <c r="J70" s="129"/>
      <c r="K70" s="129"/>
      <c r="L70" s="129"/>
      <c r="M70" s="129"/>
      <c r="N70" s="129"/>
      <c r="O70" s="59" t="str">
        <f t="shared" ca="1" si="2"/>
        <v/>
      </c>
      <c r="P70" s="59"/>
      <c r="Q70" s="59"/>
      <c r="R70" s="59"/>
      <c r="S70" s="67"/>
      <c r="T70" s="6">
        <f t="shared" si="3"/>
        <v>0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54">
        <f t="shared" ref="G71:G106" si="4">IF(LEFT(S71,1)="D",0,AM71)</f>
        <v>65</v>
      </c>
      <c r="H71" s="7"/>
      <c r="I71" s="129" t="str">
        <f t="shared" ref="I71:I106" ca="1" si="5">IFERROR(VLOOKUP(H71,INDIRECT($AA$1),2,0),"")</f>
        <v/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/>
      </c>
      <c r="P71" s="59"/>
      <c r="Q71" s="59"/>
      <c r="R71" s="59"/>
      <c r="S71" s="67"/>
      <c r="T71" s="6">
        <f t="shared" ref="T71:T106" si="7">IF(H71=0,0,1)</f>
        <v>0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54">
        <f t="shared" si="4"/>
        <v>66</v>
      </c>
      <c r="H72" s="7"/>
      <c r="I72" s="129" t="str">
        <f t="shared" ca="1" si="5"/>
        <v/>
      </c>
      <c r="J72" s="129"/>
      <c r="K72" s="129"/>
      <c r="L72" s="129"/>
      <c r="M72" s="129"/>
      <c r="N72" s="129"/>
      <c r="O72" s="59" t="str">
        <f t="shared" ca="1" si="6"/>
        <v/>
      </c>
      <c r="P72" s="59"/>
      <c r="Q72" s="59"/>
      <c r="R72" s="59"/>
      <c r="S72" s="67"/>
      <c r="T72" s="6">
        <f t="shared" si="7"/>
        <v>0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54">
        <f t="shared" si="4"/>
        <v>67</v>
      </c>
      <c r="H73" s="7"/>
      <c r="I73" s="129" t="str">
        <f t="shared" ca="1" si="5"/>
        <v/>
      </c>
      <c r="J73" s="129"/>
      <c r="K73" s="129"/>
      <c r="L73" s="129"/>
      <c r="M73" s="129"/>
      <c r="N73" s="129"/>
      <c r="O73" s="59" t="str">
        <f t="shared" ca="1" si="6"/>
        <v/>
      </c>
      <c r="P73" s="59"/>
      <c r="Q73" s="59"/>
      <c r="R73" s="59"/>
      <c r="S73" s="67"/>
      <c r="T73" s="6">
        <f t="shared" si="7"/>
        <v>0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54">
        <f t="shared" si="4"/>
        <v>68</v>
      </c>
      <c r="H74" s="7"/>
      <c r="I74" s="129" t="str">
        <f t="shared" ca="1" si="5"/>
        <v/>
      </c>
      <c r="J74" s="129"/>
      <c r="K74" s="129"/>
      <c r="L74" s="129"/>
      <c r="M74" s="129"/>
      <c r="N74" s="129"/>
      <c r="O74" s="59" t="str">
        <f t="shared" ca="1" si="6"/>
        <v/>
      </c>
      <c r="P74" s="59"/>
      <c r="Q74" s="59"/>
      <c r="R74" s="59"/>
      <c r="S74" s="67"/>
      <c r="T74" s="6">
        <f t="shared" si="7"/>
        <v>0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 t="str">
        <f ca="1">IF(O75=A6,COUNTIF(O7:O75,A6),"")</f>
        <v/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54">
        <f t="shared" si="4"/>
        <v>69</v>
      </c>
      <c r="H75" s="7"/>
      <c r="I75" s="129" t="str">
        <f t="shared" ca="1" si="5"/>
        <v/>
      </c>
      <c r="J75" s="129"/>
      <c r="K75" s="129"/>
      <c r="L75" s="129"/>
      <c r="M75" s="129"/>
      <c r="N75" s="129"/>
      <c r="O75" s="59" t="str">
        <f t="shared" ca="1" si="6"/>
        <v/>
      </c>
      <c r="P75" s="59"/>
      <c r="Q75" s="59"/>
      <c r="R75" s="59"/>
      <c r="S75" s="67"/>
      <c r="T75" s="6">
        <f t="shared" si="7"/>
        <v>0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54">
        <f t="shared" si="4"/>
        <v>70</v>
      </c>
      <c r="H76" s="7"/>
      <c r="I76" s="129" t="str">
        <f t="shared" ca="1" si="5"/>
        <v/>
      </c>
      <c r="J76" s="129"/>
      <c r="K76" s="129"/>
      <c r="L76" s="129"/>
      <c r="M76" s="129"/>
      <c r="N76" s="129"/>
      <c r="O76" s="59" t="str">
        <f t="shared" ca="1" si="6"/>
        <v/>
      </c>
      <c r="P76" s="59"/>
      <c r="Q76" s="59"/>
      <c r="R76" s="59"/>
      <c r="S76" s="67"/>
      <c r="T76" s="6">
        <f t="shared" si="7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54">
        <f t="shared" si="4"/>
        <v>71</v>
      </c>
      <c r="H77" s="7"/>
      <c r="I77" s="129" t="str">
        <f t="shared" ca="1" si="5"/>
        <v/>
      </c>
      <c r="J77" s="129"/>
      <c r="K77" s="129"/>
      <c r="L77" s="129"/>
      <c r="M77" s="129"/>
      <c r="N77" s="129"/>
      <c r="O77" s="59" t="str">
        <f t="shared" ca="1" si="6"/>
        <v/>
      </c>
      <c r="P77" s="59"/>
      <c r="Q77" s="59"/>
      <c r="R77" s="59"/>
      <c r="S77" s="67"/>
      <c r="T77" s="6">
        <f t="shared" si="7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54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54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54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54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54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54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54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54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54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54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54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54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54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54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54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54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54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54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54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54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54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54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54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54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54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54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54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54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54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Senior Boys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54" t="s">
        <v>0</v>
      </c>
      <c r="H108" s="54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54">
        <v>1</v>
      </c>
      <c r="H109" s="55">
        <f t="shared" ref="H109:O111" si="8">IF(H7=0,"",H7)</f>
        <v>63</v>
      </c>
      <c r="I109" s="129" t="str">
        <f t="shared" ca="1" si="8"/>
        <v>Ross Charlton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Northumberland</v>
      </c>
      <c r="P109" s="59"/>
      <c r="Q109" s="59"/>
      <c r="R109" s="59"/>
      <c r="S109" s="70">
        <f>IF(S7=0,"",S7)</f>
        <v>22.46</v>
      </c>
      <c r="T109" s="6">
        <f>IF(H109="",0,1)</f>
        <v>1</v>
      </c>
    </row>
    <row r="110" spans="1:39" x14ac:dyDescent="0.25">
      <c r="G110" s="54">
        <v>2</v>
      </c>
      <c r="H110" s="55">
        <f t="shared" si="8"/>
        <v>9</v>
      </c>
      <c r="I110" s="129" t="str">
        <f t="shared" ca="1" si="8"/>
        <v>Jake Creasey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Cleveland</v>
      </c>
      <c r="P110" s="59"/>
      <c r="Q110" s="59"/>
      <c r="R110" s="59"/>
      <c r="S110" s="70">
        <f>IF(S8=0,"",S8)</f>
        <v>22.53</v>
      </c>
      <c r="T110" s="6">
        <f>IF(H110="",0,1)</f>
        <v>1</v>
      </c>
    </row>
    <row r="111" spans="1:39" x14ac:dyDescent="0.25">
      <c r="G111" s="54">
        <v>3</v>
      </c>
      <c r="H111" s="55">
        <f t="shared" si="8"/>
        <v>65</v>
      </c>
      <c r="I111" s="129" t="str">
        <f t="shared" ca="1" si="8"/>
        <v>Josh Fiddaman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Northumberland</v>
      </c>
      <c r="P111" s="59"/>
      <c r="Q111" s="59"/>
      <c r="R111" s="59"/>
      <c r="S111" s="70">
        <f>IF(S9=0,"",S9)</f>
        <v>23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Senior Boys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Senior Boys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Northumberland</v>
      </c>
      <c r="I115" s="4"/>
      <c r="J115" s="4"/>
      <c r="K115" s="4"/>
      <c r="M115" s="105">
        <f ca="1">IFERROR(VLOOKUP(G115,$X$115:$AF$119,3,0),"")</f>
        <v>1</v>
      </c>
      <c r="N115" s="105">
        <f ca="1">IFERROR(VLOOKUP(G115,$X$115:$AF$119,4,0),"")</f>
        <v>3</v>
      </c>
      <c r="O115" s="105">
        <f ca="1">IFERROR(VLOOKUP(G115,$X$115:$AF$119,5,0),"")</f>
        <v>6</v>
      </c>
      <c r="P115" s="105">
        <f ca="1">IFERROR(VLOOKUP(G115,$X$115:$AF$119,6,0),"")</f>
        <v>9</v>
      </c>
      <c r="Q115" s="105">
        <f ca="1">IFERROR(VLOOKUP(G115,$X$115:$AF$119,7,0),"")</f>
        <v>10</v>
      </c>
      <c r="R115" s="105">
        <f ca="1">IFERROR(VLOOKUP(G115,$X$115:$AF$119,8,0),"")</f>
        <v>13</v>
      </c>
      <c r="S115" s="105">
        <f ca="1">SUM(M115:R115)</f>
        <v>42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0</v>
      </c>
      <c r="Y115" s="18" t="str">
        <f>Home!F4</f>
        <v>Cleveland</v>
      </c>
      <c r="Z115" s="18">
        <f ca="1">IFERROR(VLOOKUP(Z114,$A$7:$G$106,W115,0),0)</f>
        <v>2</v>
      </c>
      <c r="AA115" s="18">
        <f ca="1">IFERROR(VLOOKUP(AA114,A$7:G$106,W115,0),0)</f>
        <v>23</v>
      </c>
      <c r="AB115" s="18">
        <f ca="1">IFERROR(VLOOKUP(AB114,A$7:G$106,W115,0),0)</f>
        <v>29</v>
      </c>
      <c r="AC115" s="18">
        <f ca="1">IF(W114=3,0,IFERROR(VLOOKUP(AC114,A$7:G$106,W115,0),0))</f>
        <v>0</v>
      </c>
      <c r="AD115" s="18">
        <f ca="1">IF(W114=4,0,IFERROR(VLOOKUP(AD114,A$7:G$106,W115,0),0))</f>
        <v>0</v>
      </c>
      <c r="AE115" s="18">
        <f ca="1">IF(OR(W114=4,W114=5),0,IFERROR(VLOOKUP(AE114,A$7:G$106,W115,0),0))</f>
        <v>0</v>
      </c>
      <c r="AF115" s="19">
        <f t="shared" ref="AF115:AF120" ca="1" si="9">IF(AE115=0,0,SUM(Z115:AE115))</f>
        <v>0</v>
      </c>
      <c r="AG115" s="16">
        <f ca="1">IF(OR(AF115=0,AF115=""),0,RANK(AF115,AF115:AF120,1))</f>
        <v>0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 t="str">
        <f t="shared" ref="AJ115:AJ120" ca="1" si="10">IF(AND(AG115=0,AI115=0),"",AG115+(AI115/10)+AL115/10)</f>
        <v/>
      </c>
      <c r="AK115" s="20">
        <f t="shared" ref="AK115:AK120" ca="1" si="11">X115</f>
        <v>0</v>
      </c>
      <c r="AL115" s="30">
        <f ca="1">IF(OR(AF115=0,AF115=""),0,RANK(Z115,Z115:Z120,1))</f>
        <v>0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Cumbria</v>
      </c>
      <c r="I116" s="4"/>
      <c r="J116" s="4"/>
      <c r="K116" s="4"/>
      <c r="M116" s="105">
        <f ca="1">IFERROR(VLOOKUP(G116,$X$115:$AF$119,3,0),"")</f>
        <v>4</v>
      </c>
      <c r="N116" s="105">
        <f ca="1">IFERROR(VLOOKUP(G116,$X$115:$AF$119,4,0),"")</f>
        <v>5</v>
      </c>
      <c r="O116" s="105">
        <f ca="1">IFERROR(VLOOKUP(G116,$X$115:$AF$119,5,0),"")</f>
        <v>7</v>
      </c>
      <c r="P116" s="105">
        <f ca="1">IFERROR(VLOOKUP(G116,$X$115:$AF$119,6,0),"")</f>
        <v>8</v>
      </c>
      <c r="Q116" s="105">
        <f ca="1">IFERROR(VLOOKUP(G116,$X$115:$AF$119,7,0),"")</f>
        <v>15</v>
      </c>
      <c r="R116" s="105">
        <f ca="1">IFERROR(VLOOKUP(G116,$X$115:$AF$119,8,0),"")</f>
        <v>18</v>
      </c>
      <c r="S116" s="105">
        <f ca="1">SUM(M116:R116)</f>
        <v>57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2</v>
      </c>
      <c r="Y116" s="18" t="str">
        <f>Home!F5</f>
        <v>Cumbria</v>
      </c>
      <c r="Z116" s="18">
        <f ca="1">IFERROR(VLOOKUP(Z114,$B$7:$G$106,W116,0),0)</f>
        <v>4</v>
      </c>
      <c r="AA116" s="18">
        <f ca="1">IFERROR(VLOOKUP(AA114,B$7:G$106,W116,0),0)</f>
        <v>5</v>
      </c>
      <c r="AB116" s="18">
        <f ca="1">IFERROR(VLOOKUP(AB114,B$7:G$106,W116,0),0)</f>
        <v>7</v>
      </c>
      <c r="AC116" s="18">
        <f ca="1">IF(W114=3,0,IFERROR(VLOOKUP(AC114,B$7:G$106,W116,0),0))</f>
        <v>8</v>
      </c>
      <c r="AD116" s="18">
        <f ca="1">IF(W114=4,0,IFERROR(VLOOKUP(AD114,B$7:G$106,W116,0),0))</f>
        <v>15</v>
      </c>
      <c r="AE116" s="18">
        <f ca="1">IF(OR(W114=4,W114=5),0,IFERROR(VLOOKUP(AE114,B$7:G$106,W116,0),0))</f>
        <v>18</v>
      </c>
      <c r="AF116" s="19">
        <f t="shared" ca="1" si="9"/>
        <v>57</v>
      </c>
      <c r="AG116" s="16">
        <f ca="1">IF(OR(AF116=0,AF116=""),0,RANK(AF116,AF115:AF120,1))</f>
        <v>4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4.4000000000000004</v>
      </c>
      <c r="AK116" s="20">
        <f t="shared" ca="1" si="11"/>
        <v>2</v>
      </c>
      <c r="AL116" s="30">
        <f ca="1">IF(OR(AF116=0,AF116=""),0,RANK(Z116,Z115:Z120,1))</f>
        <v>4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North Yorkshire</v>
      </c>
      <c r="I117" s="4"/>
      <c r="J117" s="4"/>
      <c r="K117" s="4"/>
      <c r="M117" s="105">
        <f ca="1">IFERROR(VLOOKUP(G117,$X$115:$AF$119,3,0),"")</f>
        <v>11</v>
      </c>
      <c r="N117" s="105">
        <f ca="1">IFERROR(VLOOKUP(G117,$X$115:$AF$119,4,0),"")</f>
        <v>12</v>
      </c>
      <c r="O117" s="105">
        <f ca="1">IFERROR(VLOOKUP(G117,$X$115:$AF$119,5,0),"")</f>
        <v>16</v>
      </c>
      <c r="P117" s="105">
        <f ca="1">IFERROR(VLOOKUP(G117,$X$115:$AF$119,6,0),"")</f>
        <v>19</v>
      </c>
      <c r="Q117" s="105">
        <f ca="1">IFERROR(VLOOKUP(G117,$X$115:$AF$119,7,0),"")</f>
        <v>22</v>
      </c>
      <c r="R117" s="105">
        <f ca="1">IFERROR(VLOOKUP(G117,$X$115:$AF$119,8,0),"")</f>
        <v>26</v>
      </c>
      <c r="S117" s="105">
        <f ca="1">SUM(M117:R117)</f>
        <v>106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4</v>
      </c>
      <c r="Y117" s="18" t="str">
        <f>Home!F6</f>
        <v>Durham</v>
      </c>
      <c r="Z117" s="18">
        <f ca="1">IFERROR(VLOOKUP(Z114,$C$7:$G$106,W117,0),0)</f>
        <v>20</v>
      </c>
      <c r="AA117" s="18">
        <f ca="1">IFERROR(VLOOKUP(AA114,C$7:G$106,W117,0),0)</f>
        <v>21</v>
      </c>
      <c r="AB117" s="18">
        <f ca="1">IFERROR(VLOOKUP(AB114,C$7:G$106,W117,0),0)</f>
        <v>32</v>
      </c>
      <c r="AC117" s="18">
        <f ca="1">IF(W114=3,0,IFERROR(VLOOKUP(AC114,C$7:G$106,W117,0),0))</f>
        <v>33</v>
      </c>
      <c r="AD117" s="18">
        <f ca="1">IF(W114=4,0,IFERROR(VLOOKUP(AD114,C$7:G$106,W117,0),0))</f>
        <v>38</v>
      </c>
      <c r="AE117" s="18">
        <f ca="1">IF(OR(W114=4,W114=5),0,IFERROR(VLOOKUP(AE114,C$7:G$106,W117,0),0))</f>
        <v>39</v>
      </c>
      <c r="AF117" s="19">
        <f t="shared" ca="1" si="9"/>
        <v>183</v>
      </c>
      <c r="AG117" s="16">
        <f ca="1">IF(OR(AF117=0,AF117=""),0,RANK(AF117,AF115:AF120,1))</f>
        <v>6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6.6</v>
      </c>
      <c r="AK117" s="20">
        <f t="shared" ca="1" si="11"/>
        <v>4</v>
      </c>
      <c r="AL117" s="30">
        <f ca="1">IF(OR(AF117=0,AF117=""),0,RANK(Z117,Z115:Z120,1))</f>
        <v>6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Durham</v>
      </c>
      <c r="I118" s="4"/>
      <c r="J118" s="4"/>
      <c r="K118" s="4"/>
      <c r="M118" s="105">
        <f ca="1">IFERROR(VLOOKUP(G118,$X$115:$AF$119,3,0),"")</f>
        <v>20</v>
      </c>
      <c r="N118" s="105">
        <f ca="1">IFERROR(VLOOKUP(G118,$X$115:$AF$119,4,0),"")</f>
        <v>21</v>
      </c>
      <c r="O118" s="105">
        <f ca="1">IFERROR(VLOOKUP(G118,$X$115:$AF$119,5,0),"")</f>
        <v>32</v>
      </c>
      <c r="P118" s="105">
        <f ca="1">IFERROR(VLOOKUP(G118,$X$115:$AF$119,6,0),"")</f>
        <v>33</v>
      </c>
      <c r="Q118" s="105">
        <f ca="1">IFERROR(VLOOKUP(G118,$X$115:$AF$119,7,0),"")</f>
        <v>38</v>
      </c>
      <c r="R118" s="105">
        <f ca="1">IFERROR(VLOOKUP(G118,$X$115:$AF$119,8,0),"")</f>
        <v>39</v>
      </c>
      <c r="S118" s="105">
        <f ca="1">SUM(M118:R118)</f>
        <v>183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1</v>
      </c>
      <c r="Y118" s="18" t="str">
        <f>Home!F7</f>
        <v>Northumberland</v>
      </c>
      <c r="Z118" s="18">
        <f ca="1">IFERROR(VLOOKUP(Z114,$D$7:$G$106,W118,0),0)</f>
        <v>1</v>
      </c>
      <c r="AA118" s="18">
        <f ca="1">IFERROR(VLOOKUP(AA114,D$7:G$106,W118,0),0)</f>
        <v>3</v>
      </c>
      <c r="AB118" s="18">
        <f ca="1">IFERROR(VLOOKUP(AB114,D$7:G$106,W118,0),0)</f>
        <v>6</v>
      </c>
      <c r="AC118" s="18">
        <f ca="1">IF(W114=3,0,IFERROR(VLOOKUP(AC114,D$7:G$106,W118,0),0))</f>
        <v>9</v>
      </c>
      <c r="AD118" s="18">
        <f ca="1">IF(W114=4,0,IFERROR(VLOOKUP(AD114,D$7:G$106,W118,0),0))</f>
        <v>10</v>
      </c>
      <c r="AE118" s="18">
        <f ca="1">IF(OR(W114=4,W114=5),0,IFERROR(VLOOKUP(AE114,D$7:G$106,W118,0),0))</f>
        <v>13</v>
      </c>
      <c r="AF118" s="19">
        <f t="shared" ca="1" si="9"/>
        <v>42</v>
      </c>
      <c r="AG118" s="16">
        <f ca="1">IF(OR(AF118=0,AF118=""),0,RANK(AF118,AF115:AF120,1))</f>
        <v>3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3.2</v>
      </c>
      <c r="AK118" s="20">
        <f t="shared" ca="1" si="11"/>
        <v>1</v>
      </c>
      <c r="AL118" s="30">
        <f ca="1">IF(OR(AF118=0,AF118=""),0,RANK(Z118,Z115:Z120,1))</f>
        <v>2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/>
      </c>
      <c r="I119" s="4"/>
      <c r="J119" s="4"/>
      <c r="K119" s="4"/>
      <c r="M119" s="105" t="str">
        <f ca="1">IFERROR(VLOOKUP(G119,$X$115:$AF$119,3,0),"")</f>
        <v/>
      </c>
      <c r="N119" s="105" t="str">
        <f ca="1">IFERROR(VLOOKUP(G119,$X$115:$AF$119,4,0),"")</f>
        <v/>
      </c>
      <c r="O119" s="105" t="str">
        <f ca="1">IFERROR(VLOOKUP(G119,$X$115:$AF$119,5,0),"")</f>
        <v/>
      </c>
      <c r="P119" s="105" t="str">
        <f ca="1">IFERROR(VLOOKUP(G119,$X$115:$AF$119,6,0),"")</f>
        <v/>
      </c>
      <c r="Q119" s="105" t="str">
        <f ca="1">IFERROR(VLOOKUP(G119,$X$115:$AF$119,7,0),"")</f>
        <v/>
      </c>
      <c r="R119" s="105" t="str">
        <f ca="1">IFERROR(VLOOKUP(G119,$X$115:$AF$119,8,0),"")</f>
        <v/>
      </c>
      <c r="S119" s="105">
        <f ca="1">SUM(M119:R119)</f>
        <v>0</v>
      </c>
      <c r="T119" s="6">
        <f ca="1">IF(H119="",0,1)</f>
        <v>0</v>
      </c>
      <c r="U119" s="104"/>
      <c r="V119" s="104"/>
      <c r="W119" s="29">
        <v>3</v>
      </c>
      <c r="X119" s="15">
        <f ca="1">IF(OR(AJ119="",AJ119=0),0,RANK(AJ119,AJ115:AJ120,1))</f>
        <v>3</v>
      </c>
      <c r="Y119" s="18" t="str">
        <f>Home!F8</f>
        <v>North Yorkshire</v>
      </c>
      <c r="Z119" s="18">
        <f ca="1">IFERROR(VLOOKUP(Z114,$E$7:$G$106,W119,0),0)</f>
        <v>11</v>
      </c>
      <c r="AA119" s="18">
        <f ca="1">IFERROR(VLOOKUP(AA114,E$7:G$106,W119,0),0)</f>
        <v>12</v>
      </c>
      <c r="AB119" s="18">
        <f ca="1">IFERROR(VLOOKUP(AB114,E$7:G$106,W119,0),0)</f>
        <v>16</v>
      </c>
      <c r="AC119" s="18">
        <f ca="1">IF(W114=3,0,IFERROR(VLOOKUP(AC114,E$7:G$106,W119,0),0))</f>
        <v>19</v>
      </c>
      <c r="AD119" s="18">
        <f ca="1">IF(W114=4,0,IFERROR(VLOOKUP(AD114,E$7:G$106,W119,0),0))</f>
        <v>22</v>
      </c>
      <c r="AE119" s="18">
        <f ca="1">IF(OR(W114=4,W114=5),0,IFERROR(VLOOKUP(AE114,E$7:G$106,W119,0),0))</f>
        <v>26</v>
      </c>
      <c r="AF119" s="19">
        <f t="shared" ca="1" si="9"/>
        <v>106</v>
      </c>
      <c r="AG119" s="16">
        <f ca="1">IF(OR(AF119=0,AF119=""),0,RANK(AF119,AF115:AF120,1))</f>
        <v>5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5.5</v>
      </c>
      <c r="AK119" s="20">
        <f t="shared" ca="1" si="11"/>
        <v>3</v>
      </c>
      <c r="AL119" s="30">
        <f ca="1">IF(OR(AF119=0,AF119=""),0,RANK(Z119,Z115:Z120,1))</f>
        <v>5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05"/>
      <c r="H121" s="4"/>
      <c r="I121" s="4"/>
      <c r="J121" s="4"/>
      <c r="K121" s="4"/>
      <c r="M121" s="105"/>
      <c r="N121" s="105"/>
      <c r="O121" s="105"/>
      <c r="P121" s="105"/>
      <c r="Q121" s="105"/>
      <c r="R121" s="105"/>
      <c r="S121" s="105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/>
    </row>
    <row r="122" spans="1:39" x14ac:dyDescent="0.25">
      <c r="A122"/>
      <c r="B122"/>
      <c r="C122"/>
      <c r="D122"/>
      <c r="E122"/>
      <c r="F122"/>
      <c r="G122" s="105"/>
      <c r="H122" s="4"/>
      <c r="I122" s="4"/>
      <c r="J122" s="4"/>
      <c r="K122" s="4"/>
      <c r="M122" s="105"/>
      <c r="N122" s="105"/>
      <c r="O122" s="105"/>
      <c r="P122" s="105"/>
      <c r="Q122" s="105"/>
      <c r="R122" s="105"/>
      <c r="S122" s="105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</row>
    <row r="123" spans="1:39" x14ac:dyDescent="0.25">
      <c r="A123"/>
      <c r="B123"/>
      <c r="C123"/>
      <c r="D123"/>
      <c r="E123"/>
      <c r="F123"/>
      <c r="G123" s="105"/>
      <c r="H123" s="4"/>
      <c r="I123" s="4"/>
      <c r="J123" s="4"/>
      <c r="K123" s="4"/>
      <c r="M123" s="105"/>
      <c r="N123" s="105"/>
      <c r="O123" s="105"/>
      <c r="P123" s="105"/>
      <c r="Q123" s="105"/>
      <c r="R123" s="105"/>
      <c r="S123" s="105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</row>
    <row r="124" spans="1:39" x14ac:dyDescent="0.25">
      <c r="A124"/>
      <c r="B124"/>
      <c r="C124"/>
      <c r="D124"/>
      <c r="E124"/>
      <c r="F124"/>
      <c r="G124" s="105"/>
      <c r="H124" s="4"/>
      <c r="I124" s="4"/>
      <c r="J124" s="4"/>
      <c r="K124" s="4"/>
      <c r="M124" s="105"/>
      <c r="N124" s="105"/>
      <c r="O124" s="105"/>
      <c r="P124" s="105"/>
      <c r="Q124" s="105"/>
      <c r="R124" s="105"/>
      <c r="S124" s="105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</row>
    <row r="125" spans="1:39" x14ac:dyDescent="0.25">
      <c r="A125"/>
      <c r="B125"/>
      <c r="C125"/>
      <c r="D125"/>
      <c r="E125"/>
      <c r="F125"/>
      <c r="G125" s="105"/>
      <c r="H125" s="4"/>
      <c r="M125" s="105"/>
      <c r="N125" s="105"/>
      <c r="O125" s="105"/>
      <c r="P125" s="105"/>
      <c r="Q125" s="105"/>
      <c r="R125" s="105"/>
      <c r="S125" s="105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</row>
    <row r="126" spans="1:39" x14ac:dyDescent="0.25">
      <c r="A126"/>
      <c r="B126"/>
      <c r="C126"/>
      <c r="D126"/>
      <c r="E126"/>
      <c r="F126"/>
      <c r="G126" s="105"/>
      <c r="H126" s="4"/>
      <c r="M126" s="105"/>
      <c r="N126" s="105"/>
      <c r="O126" s="105"/>
      <c r="P126" s="105"/>
      <c r="Q126" s="105"/>
      <c r="R126" s="105"/>
      <c r="S126" s="105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</row>
    <row r="127" spans="1:39" x14ac:dyDescent="0.25">
      <c r="A127"/>
      <c r="B127"/>
      <c r="C127"/>
      <c r="D127"/>
      <c r="E127"/>
      <c r="F127"/>
      <c r="G127" s="105"/>
      <c r="H127" s="4"/>
      <c r="M127" s="105"/>
      <c r="N127" s="105"/>
      <c r="O127" s="105"/>
      <c r="P127" s="105"/>
      <c r="Q127" s="105"/>
      <c r="R127" s="105"/>
      <c r="S127" s="105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</row>
    <row r="128" spans="1:39" x14ac:dyDescent="0.25">
      <c r="A128"/>
      <c r="B128"/>
      <c r="C128"/>
      <c r="D128"/>
      <c r="E128"/>
      <c r="F128"/>
      <c r="G128" s="105"/>
      <c r="H128" s="4"/>
      <c r="M128" s="105"/>
      <c r="N128" s="105"/>
      <c r="O128" s="105"/>
      <c r="P128" s="105"/>
      <c r="Q128" s="105"/>
      <c r="R128" s="105"/>
      <c r="S128" s="105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</row>
    <row r="129" spans="1:39" x14ac:dyDescent="0.25">
      <c r="A129" s="104"/>
      <c r="B129" s="104"/>
      <c r="C129" s="104"/>
      <c r="D129" s="104"/>
      <c r="E129" s="104"/>
      <c r="F129" s="104"/>
      <c r="G129" s="105"/>
      <c r="H129" s="4"/>
      <c r="M129" s="105"/>
      <c r="N129" s="105"/>
      <c r="O129" s="105"/>
      <c r="P129" s="105"/>
      <c r="Q129" s="105"/>
      <c r="R129" s="105"/>
      <c r="S129" s="105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</row>
    <row r="130" spans="1:39" x14ac:dyDescent="0.25">
      <c r="A130" s="104"/>
      <c r="B130" s="104"/>
      <c r="C130" s="104"/>
      <c r="D130" s="104"/>
      <c r="E130" s="104"/>
      <c r="F130" s="104"/>
      <c r="G130" s="105"/>
      <c r="H130" s="105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x14ac:dyDescent="0.25">
      <c r="A131" s="104"/>
      <c r="B131" s="104"/>
      <c r="C131" s="104"/>
      <c r="D131" s="104"/>
      <c r="E131" s="104"/>
      <c r="F131" s="104"/>
      <c r="G131" s="105"/>
      <c r="H131" s="105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x14ac:dyDescent="0.25">
      <c r="A132" s="104"/>
      <c r="B132" s="104"/>
      <c r="C132" s="104"/>
      <c r="D132" s="104"/>
      <c r="E132" s="104"/>
      <c r="F132" s="104"/>
      <c r="G132" s="105"/>
      <c r="H132" s="105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x14ac:dyDescent="0.25">
      <c r="A133" s="104"/>
      <c r="B133" s="104"/>
      <c r="C133" s="104"/>
      <c r="D133" s="104"/>
      <c r="E133" s="104"/>
      <c r="F133" s="104"/>
      <c r="G133" s="105"/>
      <c r="H133" s="105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x14ac:dyDescent="0.25">
      <c r="A134" s="104"/>
      <c r="B134" s="104"/>
      <c r="C134" s="104"/>
      <c r="D134" s="104"/>
      <c r="E134" s="104"/>
      <c r="F134" s="104"/>
      <c r="G134" s="105"/>
      <c r="H134" s="105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x14ac:dyDescent="0.25">
      <c r="A135" s="104"/>
      <c r="B135" s="104"/>
      <c r="C135" s="104"/>
      <c r="D135" s="104"/>
      <c r="E135" s="104"/>
      <c r="F135" s="104"/>
      <c r="G135" s="105"/>
      <c r="H135" s="105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x14ac:dyDescent="0.25">
      <c r="A136" s="104"/>
      <c r="B136" s="104"/>
      <c r="C136" s="104"/>
      <c r="D136" s="104"/>
      <c r="E136" s="104"/>
      <c r="F136" s="104"/>
      <c r="G136" s="105"/>
      <c r="H136" s="105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spans="1:3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AM177"/>
    </row>
    <row r="178" spans="1:39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AM178"/>
    </row>
    <row r="179" spans="1:39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AM179"/>
    </row>
    <row r="180" spans="1:39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19"/>
      <c r="X180" s="19"/>
      <c r="Y180" s="54"/>
      <c r="AJ180" s="19"/>
      <c r="AK180" s="19"/>
      <c r="AL180" s="19"/>
      <c r="AM180"/>
    </row>
    <row r="181" spans="1:39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AL181" s="21"/>
      <c r="AM181"/>
    </row>
    <row r="182" spans="1:39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AM182"/>
    </row>
    <row r="183" spans="1:39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AM183"/>
    </row>
    <row r="184" spans="1:39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AM184"/>
    </row>
    <row r="185" spans="1:39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AM185"/>
    </row>
    <row r="186" spans="1:39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AM186"/>
    </row>
    <row r="187" spans="1:39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AM187"/>
    </row>
    <row r="188" spans="1:39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AM188"/>
    </row>
    <row r="189" spans="1:39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AM189"/>
    </row>
    <row r="190" spans="1:39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AM190"/>
    </row>
    <row r="191" spans="1:39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AM191"/>
    </row>
    <row r="192" spans="1:39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AM192"/>
    </row>
    <row r="193" spans="1:39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1:39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1:39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1:39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1:39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:39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:39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:39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:39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:39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:39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4000000}"/>
  <mergeCells count="112">
    <mergeCell ref="I111:N111"/>
    <mergeCell ref="I108:N108"/>
    <mergeCell ref="I109:N109"/>
    <mergeCell ref="I110:N110"/>
    <mergeCell ref="G113:S113"/>
    <mergeCell ref="I104:N104"/>
    <mergeCell ref="I105:N105"/>
    <mergeCell ref="I101:N101"/>
    <mergeCell ref="I102:N102"/>
    <mergeCell ref="I103:N103"/>
    <mergeCell ref="I106:N106"/>
    <mergeCell ref="G107:S107"/>
    <mergeCell ref="I98:N98"/>
    <mergeCell ref="I99:N99"/>
    <mergeCell ref="I100:N100"/>
    <mergeCell ref="I95:N95"/>
    <mergeCell ref="I96:N96"/>
    <mergeCell ref="I97:N97"/>
    <mergeCell ref="I92:N92"/>
    <mergeCell ref="I93:N93"/>
    <mergeCell ref="I94:N94"/>
    <mergeCell ref="I89:N89"/>
    <mergeCell ref="I90:N90"/>
    <mergeCell ref="I91:N91"/>
    <mergeCell ref="I86:N86"/>
    <mergeCell ref="I87:N87"/>
    <mergeCell ref="I88:N88"/>
    <mergeCell ref="I83:N83"/>
    <mergeCell ref="I84:N84"/>
    <mergeCell ref="I85:N85"/>
    <mergeCell ref="I80:N80"/>
    <mergeCell ref="I81:N81"/>
    <mergeCell ref="I82:N82"/>
    <mergeCell ref="I77:N77"/>
    <mergeCell ref="I78:N78"/>
    <mergeCell ref="I79:N79"/>
    <mergeCell ref="I74:N74"/>
    <mergeCell ref="I75:N75"/>
    <mergeCell ref="I76:N76"/>
    <mergeCell ref="I71:N71"/>
    <mergeCell ref="I72:N72"/>
    <mergeCell ref="I73:N73"/>
    <mergeCell ref="I68:N68"/>
    <mergeCell ref="I69:N69"/>
    <mergeCell ref="I70:N70"/>
    <mergeCell ref="I65:N65"/>
    <mergeCell ref="I66:N66"/>
    <mergeCell ref="I67:N67"/>
    <mergeCell ref="I62:N62"/>
    <mergeCell ref="I63:N63"/>
    <mergeCell ref="I64:N64"/>
    <mergeCell ref="I59:N59"/>
    <mergeCell ref="I60:N60"/>
    <mergeCell ref="I61:N61"/>
    <mergeCell ref="I56:N56"/>
    <mergeCell ref="I57:N57"/>
    <mergeCell ref="I58:N58"/>
    <mergeCell ref="I53:N53"/>
    <mergeCell ref="I54:N54"/>
    <mergeCell ref="I55:N55"/>
    <mergeCell ref="I50:N50"/>
    <mergeCell ref="I51:N51"/>
    <mergeCell ref="I52:N52"/>
    <mergeCell ref="I47:N47"/>
    <mergeCell ref="I48:N48"/>
    <mergeCell ref="I49:N49"/>
    <mergeCell ref="I44:N44"/>
    <mergeCell ref="I45:N45"/>
    <mergeCell ref="I46:N46"/>
    <mergeCell ref="I41:N41"/>
    <mergeCell ref="I42:N42"/>
    <mergeCell ref="I43:N43"/>
    <mergeCell ref="I38:N38"/>
    <mergeCell ref="I39:N39"/>
    <mergeCell ref="I40:N40"/>
    <mergeCell ref="I35:N35"/>
    <mergeCell ref="I36:N36"/>
    <mergeCell ref="I37:N37"/>
    <mergeCell ref="I32:N32"/>
    <mergeCell ref="I33:N33"/>
    <mergeCell ref="I34:N34"/>
    <mergeCell ref="I29:N29"/>
    <mergeCell ref="I30:N30"/>
    <mergeCell ref="I31:N31"/>
    <mergeCell ref="I26:N26"/>
    <mergeCell ref="I27:N27"/>
    <mergeCell ref="I28:N28"/>
    <mergeCell ref="I23:N23"/>
    <mergeCell ref="I24:N24"/>
    <mergeCell ref="I25:N25"/>
    <mergeCell ref="I20:N20"/>
    <mergeCell ref="I21:N21"/>
    <mergeCell ref="I22:N22"/>
    <mergeCell ref="I17:N17"/>
    <mergeCell ref="I18:N18"/>
    <mergeCell ref="I19:N19"/>
    <mergeCell ref="I15:N15"/>
    <mergeCell ref="I16:N16"/>
    <mergeCell ref="I11:N11"/>
    <mergeCell ref="I12:N12"/>
    <mergeCell ref="I13:N13"/>
    <mergeCell ref="I10:N10"/>
    <mergeCell ref="I6:N6"/>
    <mergeCell ref="I7:N7"/>
    <mergeCell ref="I14:N14"/>
    <mergeCell ref="I8:N8"/>
    <mergeCell ref="I9:N9"/>
    <mergeCell ref="G1:S1"/>
    <mergeCell ref="AA1:AD1"/>
    <mergeCell ref="G2:S2"/>
    <mergeCell ref="AA2:AD2"/>
    <mergeCell ref="G3:S3"/>
  </mergeCells>
  <conditionalFormatting sqref="H30:H106">
    <cfRule type="duplicateValues" dxfId="10" priority="3"/>
  </conditionalFormatting>
  <conditionalFormatting sqref="H19:H29">
    <cfRule type="duplicateValues" dxfId="9" priority="2"/>
  </conditionalFormatting>
  <conditionalFormatting sqref="H7:H18">
    <cfRule type="duplicateValues" dxfId="8" priority="1"/>
  </conditionalFormatting>
  <pageMargins left="0.70866141732283472" right="0.70866141732283472" top="0.35433070866141736" bottom="0.35433070866141736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  <pageSetUpPr fitToPage="1"/>
  </sheetPr>
  <dimension ref="A1:P102"/>
  <sheetViews>
    <sheetView workbookViewId="0">
      <pane ySplit="2" topLeftCell="A31" activePane="bottomLeft" state="frozen"/>
      <selection pane="bottomLeft" activeCell="F43" sqref="F43"/>
    </sheetView>
  </sheetViews>
  <sheetFormatPr defaultRowHeight="15" x14ac:dyDescent="0.25"/>
  <cols>
    <col min="1" max="1" width="9.140625" style="8"/>
    <col min="2" max="2" width="20.5703125" style="8" customWidth="1"/>
    <col min="3" max="3" width="21.7109375" style="8" customWidth="1"/>
    <col min="4" max="4" width="0.85546875" style="8" customWidth="1"/>
    <col min="5" max="5" width="9.140625" style="8"/>
    <col min="6" max="6" width="20.5703125" style="8" customWidth="1"/>
    <col min="7" max="7" width="12.140625" style="8" customWidth="1"/>
    <col min="8" max="8" width="0.85546875" style="8" customWidth="1"/>
    <col min="9" max="9" width="9.140625" style="8"/>
    <col min="10" max="10" width="20.5703125" style="8" customWidth="1"/>
    <col min="11" max="11" width="12.140625" style="8" customWidth="1"/>
    <col min="12" max="12" width="0.85546875" style="8" customWidth="1"/>
    <col min="13" max="13" width="9.140625" style="8"/>
    <col min="14" max="14" width="20.5703125" style="8" customWidth="1"/>
    <col min="15" max="15" width="12.140625" style="8" customWidth="1"/>
    <col min="16" max="16" width="0.85546875" style="8" customWidth="1"/>
    <col min="17" max="16384" width="9.140625" style="8"/>
  </cols>
  <sheetData>
    <row r="1" spans="1:16" x14ac:dyDescent="0.25">
      <c r="A1" s="133" t="s">
        <v>43</v>
      </c>
      <c r="B1" s="133"/>
      <c r="C1" s="133"/>
      <c r="D1" s="11"/>
      <c r="E1" s="133" t="s">
        <v>21</v>
      </c>
      <c r="F1" s="133"/>
      <c r="G1" s="133"/>
      <c r="H1" s="11"/>
      <c r="I1" s="133" t="s">
        <v>22</v>
      </c>
      <c r="J1" s="133"/>
      <c r="K1" s="133"/>
      <c r="L1" s="11"/>
      <c r="M1" s="133" t="s">
        <v>23</v>
      </c>
      <c r="N1" s="133"/>
      <c r="O1" s="133"/>
      <c r="P1" s="11"/>
    </row>
    <row r="2" spans="1:16" x14ac:dyDescent="0.25">
      <c r="A2" s="10" t="s">
        <v>1</v>
      </c>
      <c r="B2" s="10" t="s">
        <v>2</v>
      </c>
      <c r="C2" s="10" t="s">
        <v>82</v>
      </c>
      <c r="D2" s="11"/>
      <c r="E2" s="10" t="s">
        <v>1</v>
      </c>
      <c r="F2" s="10" t="s">
        <v>2</v>
      </c>
      <c r="G2" s="10" t="s">
        <v>82</v>
      </c>
      <c r="H2" s="11"/>
      <c r="I2" s="10" t="s">
        <v>1</v>
      </c>
      <c r="J2" s="10" t="s">
        <v>2</v>
      </c>
      <c r="K2" s="10" t="s">
        <v>82</v>
      </c>
      <c r="L2" s="11"/>
      <c r="M2" s="10" t="s">
        <v>1</v>
      </c>
      <c r="N2" s="10" t="s">
        <v>2</v>
      </c>
      <c r="O2" s="10" t="s">
        <v>82</v>
      </c>
      <c r="P2" s="11"/>
    </row>
    <row r="3" spans="1:16" x14ac:dyDescent="0.25">
      <c r="A3" s="88">
        <v>1</v>
      </c>
      <c r="B3" s="88" t="s">
        <v>226</v>
      </c>
      <c r="C3" s="88" t="s">
        <v>72</v>
      </c>
      <c r="D3" s="89"/>
      <c r="E3" s="88">
        <v>1</v>
      </c>
      <c r="F3" s="88" t="s">
        <v>227</v>
      </c>
      <c r="G3" s="88" t="s">
        <v>72</v>
      </c>
      <c r="H3" s="89"/>
      <c r="I3" s="88">
        <v>1</v>
      </c>
      <c r="J3" s="88" t="s">
        <v>228</v>
      </c>
      <c r="K3" s="88" t="s">
        <v>72</v>
      </c>
      <c r="L3" s="89"/>
      <c r="M3" s="90">
        <v>1</v>
      </c>
      <c r="N3" s="91" t="s">
        <v>229</v>
      </c>
      <c r="O3" s="88" t="s">
        <v>72</v>
      </c>
      <c r="P3" s="11"/>
    </row>
    <row r="4" spans="1:16" x14ac:dyDescent="0.25">
      <c r="A4" s="88">
        <v>2</v>
      </c>
      <c r="B4" s="88" t="s">
        <v>230</v>
      </c>
      <c r="C4" s="88" t="s">
        <v>72</v>
      </c>
      <c r="D4" s="89"/>
      <c r="E4" s="88">
        <v>2</v>
      </c>
      <c r="F4" s="88" t="s">
        <v>231</v>
      </c>
      <c r="G4" s="88" t="s">
        <v>72</v>
      </c>
      <c r="H4" s="89"/>
      <c r="I4" s="88">
        <v>2</v>
      </c>
      <c r="J4" s="88" t="s">
        <v>232</v>
      </c>
      <c r="K4" s="88" t="s">
        <v>72</v>
      </c>
      <c r="L4" s="89"/>
      <c r="M4" s="90">
        <v>2</v>
      </c>
      <c r="N4" s="91" t="s">
        <v>233</v>
      </c>
      <c r="O4" s="88" t="s">
        <v>72</v>
      </c>
      <c r="P4" s="11"/>
    </row>
    <row r="5" spans="1:16" x14ac:dyDescent="0.25">
      <c r="A5" s="88">
        <v>3</v>
      </c>
      <c r="B5" s="88" t="s">
        <v>234</v>
      </c>
      <c r="C5" s="88" t="s">
        <v>72</v>
      </c>
      <c r="D5" s="89"/>
      <c r="E5" s="92">
        <v>3</v>
      </c>
      <c r="F5" s="93" t="s">
        <v>235</v>
      </c>
      <c r="G5" s="88" t="s">
        <v>72</v>
      </c>
      <c r="H5" s="89"/>
      <c r="I5" s="88">
        <v>3</v>
      </c>
      <c r="J5" s="88" t="s">
        <v>236</v>
      </c>
      <c r="K5" s="88" t="s">
        <v>72</v>
      </c>
      <c r="L5" s="89"/>
      <c r="M5" s="90">
        <v>3</v>
      </c>
      <c r="N5" s="91" t="s">
        <v>237</v>
      </c>
      <c r="O5" s="88" t="s">
        <v>72</v>
      </c>
      <c r="P5" s="11"/>
    </row>
    <row r="6" spans="1:16" x14ac:dyDescent="0.25">
      <c r="A6" s="88">
        <v>4</v>
      </c>
      <c r="B6" s="88" t="s">
        <v>238</v>
      </c>
      <c r="C6" s="88" t="s">
        <v>72</v>
      </c>
      <c r="D6" s="89"/>
      <c r="E6" s="92">
        <v>4</v>
      </c>
      <c r="F6" s="93" t="s">
        <v>239</v>
      </c>
      <c r="G6" s="88" t="s">
        <v>72</v>
      </c>
      <c r="H6" s="89"/>
      <c r="I6" s="88">
        <v>4</v>
      </c>
      <c r="J6" s="88" t="s">
        <v>240</v>
      </c>
      <c r="K6" s="88" t="s">
        <v>72</v>
      </c>
      <c r="L6" s="89"/>
      <c r="M6" s="90">
        <v>4</v>
      </c>
      <c r="N6" s="91" t="s">
        <v>241</v>
      </c>
      <c r="O6" s="88" t="s">
        <v>72</v>
      </c>
      <c r="P6" s="11"/>
    </row>
    <row r="7" spans="1:16" x14ac:dyDescent="0.25">
      <c r="A7" s="88">
        <v>5</v>
      </c>
      <c r="B7" s="88" t="s">
        <v>242</v>
      </c>
      <c r="C7" s="88" t="s">
        <v>72</v>
      </c>
      <c r="D7" s="89"/>
      <c r="E7" s="88">
        <v>5</v>
      </c>
      <c r="F7" s="93" t="s">
        <v>243</v>
      </c>
      <c r="G7" s="88" t="s">
        <v>72</v>
      </c>
      <c r="H7" s="89"/>
      <c r="I7" s="88">
        <v>5</v>
      </c>
      <c r="J7" s="88" t="s">
        <v>244</v>
      </c>
      <c r="K7" s="88" t="s">
        <v>72</v>
      </c>
      <c r="L7" s="89"/>
      <c r="M7" s="90">
        <v>5</v>
      </c>
      <c r="N7" s="91" t="s">
        <v>245</v>
      </c>
      <c r="O7" s="88" t="s">
        <v>72</v>
      </c>
      <c r="P7" s="11"/>
    </row>
    <row r="8" spans="1:16" x14ac:dyDescent="0.25">
      <c r="A8" s="88">
        <v>6</v>
      </c>
      <c r="B8" s="88" t="s">
        <v>246</v>
      </c>
      <c r="C8" s="88" t="s">
        <v>72</v>
      </c>
      <c r="D8" s="89"/>
      <c r="E8" s="92">
        <v>6</v>
      </c>
      <c r="F8" s="93" t="s">
        <v>247</v>
      </c>
      <c r="G8" s="88" t="s">
        <v>72</v>
      </c>
      <c r="H8" s="89"/>
      <c r="I8" s="88">
        <v>6</v>
      </c>
      <c r="J8" s="88" t="s">
        <v>248</v>
      </c>
      <c r="K8" s="88" t="s">
        <v>72</v>
      </c>
      <c r="L8" s="89"/>
      <c r="M8" s="90">
        <v>6</v>
      </c>
      <c r="N8" s="91" t="s">
        <v>249</v>
      </c>
      <c r="O8" s="88" t="s">
        <v>72</v>
      </c>
      <c r="P8" s="11"/>
    </row>
    <row r="9" spans="1:16" x14ac:dyDescent="0.25">
      <c r="A9" s="88">
        <v>7</v>
      </c>
      <c r="B9" s="88" t="s">
        <v>250</v>
      </c>
      <c r="C9" s="88" t="s">
        <v>72</v>
      </c>
      <c r="D9" s="89"/>
      <c r="E9" s="92">
        <v>7</v>
      </c>
      <c r="F9" s="93" t="s">
        <v>251</v>
      </c>
      <c r="G9" s="88" t="s">
        <v>72</v>
      </c>
      <c r="H9" s="89"/>
      <c r="I9" s="88">
        <v>7</v>
      </c>
      <c r="J9" s="88" t="s">
        <v>252</v>
      </c>
      <c r="K9" s="88" t="s">
        <v>72</v>
      </c>
      <c r="L9" s="89"/>
      <c r="M9" s="90">
        <v>7</v>
      </c>
      <c r="N9" s="91" t="s">
        <v>253</v>
      </c>
      <c r="O9" s="88" t="s">
        <v>72</v>
      </c>
      <c r="P9" s="11"/>
    </row>
    <row r="10" spans="1:16" x14ac:dyDescent="0.25">
      <c r="A10" s="88">
        <v>8</v>
      </c>
      <c r="B10" s="88" t="s">
        <v>254</v>
      </c>
      <c r="C10" s="88" t="s">
        <v>72</v>
      </c>
      <c r="D10" s="89"/>
      <c r="E10" s="92">
        <v>8</v>
      </c>
      <c r="F10" s="93" t="s">
        <v>255</v>
      </c>
      <c r="G10" s="88" t="s">
        <v>72</v>
      </c>
      <c r="H10" s="89"/>
      <c r="I10" s="88">
        <v>8</v>
      </c>
      <c r="J10" s="88" t="s">
        <v>256</v>
      </c>
      <c r="K10" s="88" t="s">
        <v>72</v>
      </c>
      <c r="L10" s="89"/>
      <c r="M10" s="90">
        <v>8</v>
      </c>
      <c r="N10" s="91" t="s">
        <v>257</v>
      </c>
      <c r="O10" s="88" t="s">
        <v>72</v>
      </c>
      <c r="P10" s="11"/>
    </row>
    <row r="11" spans="1:16" x14ac:dyDescent="0.25">
      <c r="A11" s="88">
        <v>9</v>
      </c>
      <c r="B11" s="88"/>
      <c r="C11" s="88" t="s">
        <v>72</v>
      </c>
      <c r="D11" s="89"/>
      <c r="E11" s="88">
        <v>9</v>
      </c>
      <c r="F11" s="88" t="s">
        <v>258</v>
      </c>
      <c r="G11" s="88" t="s">
        <v>72</v>
      </c>
      <c r="H11" s="89"/>
      <c r="I11" s="88">
        <v>9</v>
      </c>
      <c r="J11" s="88" t="s">
        <v>259</v>
      </c>
      <c r="K11" s="88" t="s">
        <v>72</v>
      </c>
      <c r="L11" s="89"/>
      <c r="M11" s="90">
        <v>9</v>
      </c>
      <c r="N11" s="91" t="s">
        <v>260</v>
      </c>
      <c r="O11" s="88" t="s">
        <v>72</v>
      </c>
      <c r="P11" s="11"/>
    </row>
    <row r="12" spans="1:16" x14ac:dyDescent="0.25">
      <c r="A12" s="88">
        <v>10</v>
      </c>
      <c r="B12" s="88"/>
      <c r="C12" s="88" t="s">
        <v>72</v>
      </c>
      <c r="D12" s="89"/>
      <c r="E12" s="88">
        <v>10</v>
      </c>
      <c r="F12" s="93" t="s">
        <v>261</v>
      </c>
      <c r="G12" s="88" t="s">
        <v>72</v>
      </c>
      <c r="H12" s="89"/>
      <c r="I12" s="88">
        <v>10</v>
      </c>
      <c r="J12" s="88" t="s">
        <v>262</v>
      </c>
      <c r="K12" s="88" t="s">
        <v>72</v>
      </c>
      <c r="L12" s="89"/>
      <c r="M12" s="90">
        <v>10</v>
      </c>
      <c r="N12" s="91"/>
      <c r="O12" s="88" t="s">
        <v>72</v>
      </c>
      <c r="P12" s="11"/>
    </row>
    <row r="13" spans="1:16" x14ac:dyDescent="0.25">
      <c r="A13" s="88">
        <v>11</v>
      </c>
      <c r="B13" s="88"/>
      <c r="C13" s="88" t="s">
        <v>72</v>
      </c>
      <c r="D13" s="89"/>
      <c r="E13" s="88">
        <v>11</v>
      </c>
      <c r="F13" s="93" t="s">
        <v>263</v>
      </c>
      <c r="G13" s="88" t="s">
        <v>72</v>
      </c>
      <c r="H13" s="89"/>
      <c r="I13" s="88">
        <v>11</v>
      </c>
      <c r="J13" s="88" t="s">
        <v>264</v>
      </c>
      <c r="K13" s="88" t="s">
        <v>72</v>
      </c>
      <c r="L13" s="89"/>
      <c r="M13" s="90">
        <v>11</v>
      </c>
      <c r="N13" s="91"/>
      <c r="O13" s="88" t="s">
        <v>72</v>
      </c>
      <c r="P13" s="11"/>
    </row>
    <row r="14" spans="1:16" x14ac:dyDescent="0.25">
      <c r="A14" s="88">
        <v>12</v>
      </c>
      <c r="B14" s="88"/>
      <c r="C14" s="88" t="s">
        <v>72</v>
      </c>
      <c r="D14" s="89"/>
      <c r="E14" s="88">
        <v>12</v>
      </c>
      <c r="F14" s="88" t="s">
        <v>265</v>
      </c>
      <c r="G14" s="88" t="s">
        <v>72</v>
      </c>
      <c r="H14" s="89"/>
      <c r="I14" s="88">
        <v>12</v>
      </c>
      <c r="J14" s="88" t="s">
        <v>266</v>
      </c>
      <c r="K14" s="88" t="s">
        <v>72</v>
      </c>
      <c r="L14" s="89"/>
      <c r="M14" s="90">
        <v>12</v>
      </c>
      <c r="N14" s="91"/>
      <c r="O14" s="88" t="s">
        <v>72</v>
      </c>
      <c r="P14" s="11"/>
    </row>
    <row r="15" spans="1:16" x14ac:dyDescent="0.25">
      <c r="A15" s="88">
        <v>13</v>
      </c>
      <c r="B15" s="88"/>
      <c r="C15" s="88" t="s">
        <v>72</v>
      </c>
      <c r="D15" s="89"/>
      <c r="E15" s="88">
        <v>13</v>
      </c>
      <c r="F15" s="93" t="s">
        <v>267</v>
      </c>
      <c r="G15" s="88" t="s">
        <v>72</v>
      </c>
      <c r="H15" s="89"/>
      <c r="I15" s="88">
        <v>13</v>
      </c>
      <c r="J15" s="88" t="s">
        <v>268</v>
      </c>
      <c r="K15" s="88" t="s">
        <v>72</v>
      </c>
      <c r="L15" s="89"/>
      <c r="M15" s="90">
        <v>13</v>
      </c>
      <c r="N15" s="91"/>
      <c r="O15" s="88" t="s">
        <v>72</v>
      </c>
      <c r="P15" s="11"/>
    </row>
    <row r="16" spans="1:16" x14ac:dyDescent="0.25">
      <c r="A16" s="88">
        <v>14</v>
      </c>
      <c r="B16" s="88"/>
      <c r="C16" s="88" t="s">
        <v>72</v>
      </c>
      <c r="D16" s="89"/>
      <c r="E16" s="88">
        <v>14</v>
      </c>
      <c r="F16" s="93" t="s">
        <v>269</v>
      </c>
      <c r="G16" s="88" t="s">
        <v>72</v>
      </c>
      <c r="H16" s="89"/>
      <c r="I16" s="88">
        <v>14</v>
      </c>
      <c r="J16" s="88" t="s">
        <v>270</v>
      </c>
      <c r="K16" s="88" t="s">
        <v>72</v>
      </c>
      <c r="L16" s="89"/>
      <c r="M16" s="90">
        <v>14</v>
      </c>
      <c r="N16" s="91"/>
      <c r="O16" s="88" t="s">
        <v>72</v>
      </c>
      <c r="P16" s="11"/>
    </row>
    <row r="17" spans="1:16" x14ac:dyDescent="0.25">
      <c r="A17" s="88">
        <v>15</v>
      </c>
      <c r="B17" s="88"/>
      <c r="C17" s="88" t="s">
        <v>72</v>
      </c>
      <c r="D17" s="89"/>
      <c r="E17" s="88">
        <v>15</v>
      </c>
      <c r="F17" s="88" t="s">
        <v>271</v>
      </c>
      <c r="G17" s="88" t="s">
        <v>72</v>
      </c>
      <c r="H17" s="89"/>
      <c r="I17" s="88">
        <v>15</v>
      </c>
      <c r="J17" s="88" t="s">
        <v>272</v>
      </c>
      <c r="K17" s="88" t="s">
        <v>72</v>
      </c>
      <c r="L17" s="89"/>
      <c r="M17" s="90">
        <v>15</v>
      </c>
      <c r="N17" s="91"/>
      <c r="O17" s="88" t="s">
        <v>72</v>
      </c>
      <c r="P17" s="11"/>
    </row>
    <row r="18" spans="1:16" x14ac:dyDescent="0.25">
      <c r="A18" s="88">
        <v>16</v>
      </c>
      <c r="B18" s="88"/>
      <c r="C18" s="88" t="s">
        <v>72</v>
      </c>
      <c r="D18" s="89"/>
      <c r="E18" s="88">
        <v>16</v>
      </c>
      <c r="F18" s="93" t="s">
        <v>273</v>
      </c>
      <c r="G18" s="88" t="s">
        <v>72</v>
      </c>
      <c r="H18" s="89"/>
      <c r="I18" s="88">
        <v>16</v>
      </c>
      <c r="J18" s="88" t="s">
        <v>274</v>
      </c>
      <c r="K18" s="88" t="s">
        <v>72</v>
      </c>
      <c r="L18" s="89"/>
      <c r="M18" s="90">
        <v>16</v>
      </c>
      <c r="N18" s="91"/>
      <c r="O18" s="88" t="s">
        <v>72</v>
      </c>
      <c r="P18" s="11"/>
    </row>
    <row r="19" spans="1:16" x14ac:dyDescent="0.25">
      <c r="A19" s="88">
        <v>17</v>
      </c>
      <c r="B19" s="88"/>
      <c r="C19" s="88" t="s">
        <v>72</v>
      </c>
      <c r="D19" s="89"/>
      <c r="E19" s="88">
        <v>17</v>
      </c>
      <c r="F19" s="88"/>
      <c r="G19" s="88" t="s">
        <v>72</v>
      </c>
      <c r="H19" s="89"/>
      <c r="I19" s="88">
        <v>17</v>
      </c>
      <c r="J19" s="88"/>
      <c r="K19" s="88" t="s">
        <v>72</v>
      </c>
      <c r="L19" s="89"/>
      <c r="M19" s="90">
        <v>17</v>
      </c>
      <c r="N19" s="91"/>
      <c r="O19" s="88" t="s">
        <v>72</v>
      </c>
      <c r="P19" s="11"/>
    </row>
    <row r="20" spans="1:16" x14ac:dyDescent="0.25">
      <c r="A20" s="88">
        <v>18</v>
      </c>
      <c r="B20" s="88"/>
      <c r="C20" s="88" t="s">
        <v>72</v>
      </c>
      <c r="D20" s="89"/>
      <c r="E20" s="88">
        <v>18</v>
      </c>
      <c r="F20" s="88"/>
      <c r="G20" s="88" t="s">
        <v>72</v>
      </c>
      <c r="H20" s="89"/>
      <c r="I20" s="88">
        <v>18</v>
      </c>
      <c r="J20" s="88"/>
      <c r="K20" s="88" t="s">
        <v>72</v>
      </c>
      <c r="L20" s="89"/>
      <c r="M20" s="90">
        <v>18</v>
      </c>
      <c r="N20" s="91"/>
      <c r="O20" s="88" t="s">
        <v>72</v>
      </c>
      <c r="P20" s="11"/>
    </row>
    <row r="21" spans="1:16" x14ac:dyDescent="0.25">
      <c r="A21" s="88">
        <v>19</v>
      </c>
      <c r="B21" s="88"/>
      <c r="C21" s="88" t="s">
        <v>72</v>
      </c>
      <c r="D21" s="89"/>
      <c r="E21" s="88">
        <v>19</v>
      </c>
      <c r="F21" s="88"/>
      <c r="G21" s="88" t="s">
        <v>72</v>
      </c>
      <c r="H21" s="89"/>
      <c r="I21" s="88">
        <v>19</v>
      </c>
      <c r="J21" s="88"/>
      <c r="K21" s="88" t="s">
        <v>72</v>
      </c>
      <c r="L21" s="89"/>
      <c r="M21" s="90">
        <v>19</v>
      </c>
      <c r="N21" s="91"/>
      <c r="O21" s="88" t="s">
        <v>72</v>
      </c>
      <c r="P21" s="11"/>
    </row>
    <row r="22" spans="1:16" x14ac:dyDescent="0.25">
      <c r="A22" s="88">
        <v>20</v>
      </c>
      <c r="B22" s="88"/>
      <c r="C22" s="88" t="s">
        <v>72</v>
      </c>
      <c r="D22" s="89"/>
      <c r="E22" s="88">
        <v>20</v>
      </c>
      <c r="F22" s="93"/>
      <c r="G22" s="88" t="s">
        <v>72</v>
      </c>
      <c r="H22" s="89"/>
      <c r="I22" s="88">
        <v>20</v>
      </c>
      <c r="J22" s="88"/>
      <c r="K22" s="88" t="s">
        <v>72</v>
      </c>
      <c r="L22" s="89"/>
      <c r="M22" s="90">
        <v>20</v>
      </c>
      <c r="N22" s="91"/>
      <c r="O22" s="88" t="s">
        <v>72</v>
      </c>
      <c r="P22" s="11"/>
    </row>
    <row r="23" spans="1:16" x14ac:dyDescent="0.25">
      <c r="A23" s="88">
        <v>21</v>
      </c>
      <c r="B23" s="88" t="s">
        <v>141</v>
      </c>
      <c r="C23" s="88" t="s">
        <v>73</v>
      </c>
      <c r="D23" s="89"/>
      <c r="E23" s="88">
        <v>21</v>
      </c>
      <c r="F23" s="88" t="s">
        <v>90</v>
      </c>
      <c r="G23" s="88" t="s">
        <v>73</v>
      </c>
      <c r="H23" s="89"/>
      <c r="I23" s="88">
        <v>21</v>
      </c>
      <c r="J23" s="88" t="s">
        <v>88</v>
      </c>
      <c r="K23" s="88" t="s">
        <v>73</v>
      </c>
      <c r="L23" s="89"/>
      <c r="M23" s="90">
        <v>21</v>
      </c>
      <c r="N23" s="91" t="s">
        <v>89</v>
      </c>
      <c r="O23" s="88" t="s">
        <v>73</v>
      </c>
      <c r="P23" s="11"/>
    </row>
    <row r="24" spans="1:16" x14ac:dyDescent="0.25">
      <c r="A24" s="88">
        <v>22</v>
      </c>
      <c r="B24" s="88" t="s">
        <v>142</v>
      </c>
      <c r="C24" s="88" t="s">
        <v>73</v>
      </c>
      <c r="D24" s="89"/>
      <c r="E24" s="88">
        <v>22</v>
      </c>
      <c r="F24" s="93" t="s">
        <v>143</v>
      </c>
      <c r="G24" s="88" t="s">
        <v>73</v>
      </c>
      <c r="H24" s="89"/>
      <c r="I24" s="88">
        <v>22</v>
      </c>
      <c r="J24" s="88" t="s">
        <v>85</v>
      </c>
      <c r="K24" s="88" t="s">
        <v>73</v>
      </c>
      <c r="L24" s="89"/>
      <c r="M24" s="90">
        <v>22</v>
      </c>
      <c r="N24" s="91" t="s">
        <v>92</v>
      </c>
      <c r="O24" s="88" t="s">
        <v>73</v>
      </c>
      <c r="P24" s="11"/>
    </row>
    <row r="25" spans="1:16" x14ac:dyDescent="0.25">
      <c r="A25" s="88">
        <v>23</v>
      </c>
      <c r="B25" s="88" t="s">
        <v>144</v>
      </c>
      <c r="C25" s="88" t="s">
        <v>73</v>
      </c>
      <c r="D25" s="89"/>
      <c r="E25" s="88">
        <v>23</v>
      </c>
      <c r="F25" s="88" t="s">
        <v>107</v>
      </c>
      <c r="G25" s="88" t="s">
        <v>73</v>
      </c>
      <c r="H25" s="89"/>
      <c r="I25" s="88">
        <v>23</v>
      </c>
      <c r="J25" s="88" t="s">
        <v>105</v>
      </c>
      <c r="K25" s="88" t="s">
        <v>73</v>
      </c>
      <c r="L25" s="89"/>
      <c r="M25" s="90">
        <v>23</v>
      </c>
      <c r="N25" s="91" t="s">
        <v>145</v>
      </c>
      <c r="O25" s="88" t="s">
        <v>73</v>
      </c>
      <c r="P25" s="11"/>
    </row>
    <row r="26" spans="1:16" x14ac:dyDescent="0.25">
      <c r="A26" s="88">
        <v>24</v>
      </c>
      <c r="B26" s="88" t="s">
        <v>146</v>
      </c>
      <c r="C26" s="88" t="s">
        <v>73</v>
      </c>
      <c r="D26" s="89"/>
      <c r="E26" s="88">
        <v>24</v>
      </c>
      <c r="F26" s="88" t="s">
        <v>147</v>
      </c>
      <c r="G26" s="88" t="s">
        <v>73</v>
      </c>
      <c r="H26" s="89"/>
      <c r="I26" s="88">
        <v>24</v>
      </c>
      <c r="J26" s="88" t="s">
        <v>97</v>
      </c>
      <c r="K26" s="88" t="s">
        <v>73</v>
      </c>
      <c r="L26" s="89"/>
      <c r="M26" s="90">
        <v>24</v>
      </c>
      <c r="N26" s="91" t="s">
        <v>96</v>
      </c>
      <c r="O26" s="88" t="s">
        <v>73</v>
      </c>
      <c r="P26" s="11"/>
    </row>
    <row r="27" spans="1:16" x14ac:dyDescent="0.25">
      <c r="A27" s="88">
        <v>25</v>
      </c>
      <c r="B27" s="88" t="s">
        <v>148</v>
      </c>
      <c r="C27" s="88" t="s">
        <v>73</v>
      </c>
      <c r="D27" s="89"/>
      <c r="E27" s="88">
        <v>25</v>
      </c>
      <c r="F27" s="88" t="s">
        <v>149</v>
      </c>
      <c r="G27" s="88" t="s">
        <v>73</v>
      </c>
      <c r="H27" s="89"/>
      <c r="I27" s="88">
        <v>25</v>
      </c>
      <c r="J27" s="88" t="s">
        <v>94</v>
      </c>
      <c r="K27" s="88" t="s">
        <v>73</v>
      </c>
      <c r="L27" s="89"/>
      <c r="M27" s="90">
        <v>25</v>
      </c>
      <c r="N27" s="91" t="s">
        <v>98</v>
      </c>
      <c r="O27" s="88" t="s">
        <v>73</v>
      </c>
      <c r="P27" s="11"/>
    </row>
    <row r="28" spans="1:16" x14ac:dyDescent="0.25">
      <c r="A28" s="88">
        <v>26</v>
      </c>
      <c r="B28" s="88" t="s">
        <v>150</v>
      </c>
      <c r="C28" s="88" t="s">
        <v>73</v>
      </c>
      <c r="D28" s="89"/>
      <c r="E28" s="88">
        <v>26</v>
      </c>
      <c r="F28" s="93" t="s">
        <v>151</v>
      </c>
      <c r="G28" s="88" t="s">
        <v>73</v>
      </c>
      <c r="H28" s="89"/>
      <c r="I28" s="88">
        <v>26</v>
      </c>
      <c r="J28" s="88" t="s">
        <v>86</v>
      </c>
      <c r="K28" s="88" t="s">
        <v>73</v>
      </c>
      <c r="L28" s="89"/>
      <c r="M28" s="90">
        <v>26</v>
      </c>
      <c r="N28" s="91" t="s">
        <v>91</v>
      </c>
      <c r="O28" s="88" t="s">
        <v>73</v>
      </c>
      <c r="P28" s="11"/>
    </row>
    <row r="29" spans="1:16" x14ac:dyDescent="0.25">
      <c r="A29" s="88">
        <v>27</v>
      </c>
      <c r="B29" s="88" t="s">
        <v>152</v>
      </c>
      <c r="C29" s="88" t="s">
        <v>73</v>
      </c>
      <c r="D29" s="89"/>
      <c r="E29" s="88">
        <v>27</v>
      </c>
      <c r="F29" s="88" t="s">
        <v>153</v>
      </c>
      <c r="G29" s="88" t="s">
        <v>73</v>
      </c>
      <c r="H29" s="89"/>
      <c r="I29" s="88">
        <v>27</v>
      </c>
      <c r="J29" s="88" t="s">
        <v>87</v>
      </c>
      <c r="K29" s="88" t="s">
        <v>73</v>
      </c>
      <c r="L29" s="89"/>
      <c r="M29" s="90">
        <v>27</v>
      </c>
      <c r="N29" s="91" t="s">
        <v>106</v>
      </c>
      <c r="O29" s="88" t="s">
        <v>73</v>
      </c>
      <c r="P29" s="11"/>
    </row>
    <row r="30" spans="1:16" x14ac:dyDescent="0.25">
      <c r="A30" s="88">
        <v>28</v>
      </c>
      <c r="B30" s="88" t="s">
        <v>154</v>
      </c>
      <c r="C30" s="88" t="s">
        <v>73</v>
      </c>
      <c r="D30" s="89"/>
      <c r="E30" s="88">
        <v>28</v>
      </c>
      <c r="F30" s="88" t="s">
        <v>104</v>
      </c>
      <c r="G30" s="88" t="s">
        <v>73</v>
      </c>
      <c r="H30" s="89"/>
      <c r="I30" s="88">
        <v>28</v>
      </c>
      <c r="J30" s="88" t="s">
        <v>102</v>
      </c>
      <c r="K30" s="88" t="s">
        <v>73</v>
      </c>
      <c r="L30" s="89"/>
      <c r="M30" s="90">
        <v>28</v>
      </c>
      <c r="N30" s="91" t="s">
        <v>101</v>
      </c>
      <c r="O30" s="88" t="s">
        <v>73</v>
      </c>
      <c r="P30" s="11"/>
    </row>
    <row r="31" spans="1:16" x14ac:dyDescent="0.25">
      <c r="A31" s="88">
        <v>29</v>
      </c>
      <c r="B31" s="88" t="s">
        <v>155</v>
      </c>
      <c r="C31" s="88" t="s">
        <v>73</v>
      </c>
      <c r="D31" s="89"/>
      <c r="E31" s="88">
        <v>29</v>
      </c>
      <c r="F31" s="88" t="s">
        <v>156</v>
      </c>
      <c r="G31" s="88" t="s">
        <v>73</v>
      </c>
      <c r="H31" s="89"/>
      <c r="I31" s="88">
        <v>29</v>
      </c>
      <c r="J31" s="88" t="s">
        <v>157</v>
      </c>
      <c r="K31" s="88" t="s">
        <v>73</v>
      </c>
      <c r="L31" s="89"/>
      <c r="M31" s="90">
        <v>29</v>
      </c>
      <c r="N31" s="91" t="s">
        <v>158</v>
      </c>
      <c r="O31" s="88" t="s">
        <v>73</v>
      </c>
      <c r="P31" s="11"/>
    </row>
    <row r="32" spans="1:16" x14ac:dyDescent="0.25">
      <c r="A32" s="88">
        <v>30</v>
      </c>
      <c r="B32" s="88" t="s">
        <v>159</v>
      </c>
      <c r="C32" s="88" t="s">
        <v>73</v>
      </c>
      <c r="D32" s="89"/>
      <c r="E32" s="92">
        <v>30</v>
      </c>
      <c r="F32" s="93" t="s">
        <v>160</v>
      </c>
      <c r="G32" s="88" t="s">
        <v>73</v>
      </c>
      <c r="H32" s="89"/>
      <c r="I32" s="88">
        <v>30</v>
      </c>
      <c r="J32" s="88" t="s">
        <v>95</v>
      </c>
      <c r="K32" s="88" t="s">
        <v>73</v>
      </c>
      <c r="L32" s="89"/>
      <c r="M32" s="90">
        <v>30</v>
      </c>
      <c r="N32" s="91" t="s">
        <v>100</v>
      </c>
      <c r="O32" s="88" t="s">
        <v>73</v>
      </c>
      <c r="P32" s="11"/>
    </row>
    <row r="33" spans="1:16" x14ac:dyDescent="0.25">
      <c r="A33" s="88">
        <v>31</v>
      </c>
      <c r="B33" s="88" t="s">
        <v>161</v>
      </c>
      <c r="C33" s="88" t="s">
        <v>73</v>
      </c>
      <c r="D33" s="89"/>
      <c r="E33" s="88">
        <v>31</v>
      </c>
      <c r="F33" s="93" t="s">
        <v>162</v>
      </c>
      <c r="G33" s="88" t="s">
        <v>73</v>
      </c>
      <c r="H33" s="89"/>
      <c r="I33" s="88">
        <v>31</v>
      </c>
      <c r="J33" s="88" t="s">
        <v>163</v>
      </c>
      <c r="K33" s="88" t="s">
        <v>73</v>
      </c>
      <c r="L33" s="89"/>
      <c r="M33" s="90">
        <v>31</v>
      </c>
      <c r="N33" s="91" t="s">
        <v>108</v>
      </c>
      <c r="O33" s="88" t="s">
        <v>73</v>
      </c>
      <c r="P33" s="11"/>
    </row>
    <row r="34" spans="1:16" x14ac:dyDescent="0.25">
      <c r="A34" s="88">
        <v>32</v>
      </c>
      <c r="B34" s="88" t="s">
        <v>164</v>
      </c>
      <c r="C34" s="88" t="s">
        <v>73</v>
      </c>
      <c r="D34" s="89"/>
      <c r="E34" s="88">
        <v>32</v>
      </c>
      <c r="F34" s="88" t="s">
        <v>165</v>
      </c>
      <c r="G34" s="88" t="s">
        <v>73</v>
      </c>
      <c r="H34" s="89"/>
      <c r="I34" s="88">
        <v>32</v>
      </c>
      <c r="J34" s="88" t="s">
        <v>110</v>
      </c>
      <c r="K34" s="88" t="s">
        <v>73</v>
      </c>
      <c r="L34" s="89"/>
      <c r="M34" s="90">
        <v>32</v>
      </c>
      <c r="N34" s="91" t="s">
        <v>166</v>
      </c>
      <c r="O34" s="88" t="s">
        <v>73</v>
      </c>
      <c r="P34" s="11"/>
    </row>
    <row r="35" spans="1:16" x14ac:dyDescent="0.25">
      <c r="A35" s="88">
        <v>33</v>
      </c>
      <c r="B35" s="88" t="s">
        <v>167</v>
      </c>
      <c r="C35" s="88" t="s">
        <v>73</v>
      </c>
      <c r="D35" s="89"/>
      <c r="E35" s="88">
        <v>33</v>
      </c>
      <c r="F35" s="88" t="s">
        <v>168</v>
      </c>
      <c r="G35" s="88" t="s">
        <v>73</v>
      </c>
      <c r="H35" s="89"/>
      <c r="I35" s="88">
        <v>33</v>
      </c>
      <c r="J35" s="88" t="s">
        <v>169</v>
      </c>
      <c r="K35" s="88" t="s">
        <v>73</v>
      </c>
      <c r="L35" s="89"/>
      <c r="M35" s="90">
        <v>33</v>
      </c>
      <c r="N35" s="91" t="s">
        <v>170</v>
      </c>
      <c r="O35" s="88" t="s">
        <v>73</v>
      </c>
      <c r="P35" s="11"/>
    </row>
    <row r="36" spans="1:16" x14ac:dyDescent="0.25">
      <c r="A36" s="88">
        <v>34</v>
      </c>
      <c r="B36" s="88" t="s">
        <v>171</v>
      </c>
      <c r="C36" s="88" t="s">
        <v>73</v>
      </c>
      <c r="D36" s="89"/>
      <c r="E36" s="88">
        <v>34</v>
      </c>
      <c r="F36" s="88" t="s">
        <v>172</v>
      </c>
      <c r="G36" s="88" t="s">
        <v>73</v>
      </c>
      <c r="H36" s="89"/>
      <c r="I36" s="88">
        <v>34</v>
      </c>
      <c r="J36" s="88" t="s">
        <v>173</v>
      </c>
      <c r="K36" s="88" t="s">
        <v>73</v>
      </c>
      <c r="L36" s="89"/>
      <c r="M36" s="90">
        <v>34</v>
      </c>
      <c r="N36" s="91" t="s">
        <v>109</v>
      </c>
      <c r="O36" s="88" t="s">
        <v>73</v>
      </c>
      <c r="P36" s="11"/>
    </row>
    <row r="37" spans="1:16" x14ac:dyDescent="0.25">
      <c r="A37" s="88">
        <v>35</v>
      </c>
      <c r="B37" s="88" t="s">
        <v>174</v>
      </c>
      <c r="C37" s="88" t="s">
        <v>73</v>
      </c>
      <c r="D37" s="89"/>
      <c r="E37" s="88">
        <v>35</v>
      </c>
      <c r="F37" s="88" t="s">
        <v>175</v>
      </c>
      <c r="G37" s="88" t="s">
        <v>73</v>
      </c>
      <c r="H37" s="89"/>
      <c r="I37" s="88">
        <v>35</v>
      </c>
      <c r="J37" s="88" t="s">
        <v>176</v>
      </c>
      <c r="K37" s="88" t="s">
        <v>73</v>
      </c>
      <c r="L37" s="89"/>
      <c r="M37" s="90">
        <v>35</v>
      </c>
      <c r="N37" s="91" t="s">
        <v>177</v>
      </c>
      <c r="O37" s="88" t="s">
        <v>73</v>
      </c>
      <c r="P37" s="11"/>
    </row>
    <row r="38" spans="1:16" x14ac:dyDescent="0.25">
      <c r="A38" s="88">
        <v>36</v>
      </c>
      <c r="B38" s="88" t="s">
        <v>178</v>
      </c>
      <c r="C38" s="88" t="s">
        <v>73</v>
      </c>
      <c r="D38" s="89"/>
      <c r="E38" s="88">
        <v>36</v>
      </c>
      <c r="F38" s="88" t="s">
        <v>93</v>
      </c>
      <c r="G38" s="88" t="s">
        <v>73</v>
      </c>
      <c r="H38" s="89"/>
      <c r="I38" s="88">
        <v>36</v>
      </c>
      <c r="J38" s="88" t="s">
        <v>179</v>
      </c>
      <c r="K38" s="88" t="s">
        <v>73</v>
      </c>
      <c r="L38" s="89"/>
      <c r="M38" s="90">
        <v>36</v>
      </c>
      <c r="N38" s="91" t="s">
        <v>103</v>
      </c>
      <c r="O38" s="88" t="s">
        <v>73</v>
      </c>
      <c r="P38" s="11"/>
    </row>
    <row r="39" spans="1:16" x14ac:dyDescent="0.25">
      <c r="A39" s="88">
        <v>37</v>
      </c>
      <c r="B39" s="88" t="s">
        <v>702</v>
      </c>
      <c r="C39" s="88" t="s">
        <v>73</v>
      </c>
      <c r="D39" s="89"/>
      <c r="E39" s="88">
        <v>37</v>
      </c>
      <c r="F39" s="88" t="s">
        <v>99</v>
      </c>
      <c r="G39" s="88" t="s">
        <v>73</v>
      </c>
      <c r="H39" s="89"/>
      <c r="I39" s="88">
        <v>37</v>
      </c>
      <c r="J39" s="88" t="s">
        <v>180</v>
      </c>
      <c r="K39" s="88" t="s">
        <v>73</v>
      </c>
      <c r="L39" s="89"/>
      <c r="M39" s="90">
        <v>37</v>
      </c>
      <c r="N39" s="91" t="s">
        <v>181</v>
      </c>
      <c r="O39" s="88" t="s">
        <v>73</v>
      </c>
      <c r="P39" s="11"/>
    </row>
    <row r="40" spans="1:16" x14ac:dyDescent="0.25">
      <c r="A40" s="88">
        <v>38</v>
      </c>
      <c r="B40" s="88" t="s">
        <v>703</v>
      </c>
      <c r="C40" s="88" t="s">
        <v>73</v>
      </c>
      <c r="D40" s="89"/>
      <c r="E40" s="88">
        <v>38</v>
      </c>
      <c r="F40" s="88" t="s">
        <v>182</v>
      </c>
      <c r="G40" s="88" t="s">
        <v>73</v>
      </c>
      <c r="H40" s="89"/>
      <c r="I40" s="88">
        <v>38</v>
      </c>
      <c r="J40" s="88" t="s">
        <v>183</v>
      </c>
      <c r="K40" s="88" t="s">
        <v>73</v>
      </c>
      <c r="L40" s="89"/>
      <c r="M40" s="90">
        <v>38</v>
      </c>
      <c r="N40" s="91" t="s">
        <v>184</v>
      </c>
      <c r="O40" s="88" t="s">
        <v>73</v>
      </c>
      <c r="P40" s="11"/>
    </row>
    <row r="41" spans="1:16" x14ac:dyDescent="0.25">
      <c r="A41" s="88">
        <v>39</v>
      </c>
      <c r="B41" s="88" t="s">
        <v>705</v>
      </c>
      <c r="C41" s="88" t="s">
        <v>73</v>
      </c>
      <c r="D41" s="89"/>
      <c r="E41" s="88">
        <v>39</v>
      </c>
      <c r="F41" s="88" t="s">
        <v>185</v>
      </c>
      <c r="G41" s="88" t="s">
        <v>73</v>
      </c>
      <c r="H41" s="89"/>
      <c r="I41" s="88">
        <v>39</v>
      </c>
      <c r="J41" s="88" t="s">
        <v>186</v>
      </c>
      <c r="K41" s="88" t="s">
        <v>73</v>
      </c>
      <c r="L41" s="89"/>
      <c r="M41" s="90">
        <v>39</v>
      </c>
      <c r="N41" s="91" t="s">
        <v>187</v>
      </c>
      <c r="O41" s="88" t="s">
        <v>73</v>
      </c>
      <c r="P41" s="11"/>
    </row>
    <row r="42" spans="1:16" x14ac:dyDescent="0.25">
      <c r="A42" s="88">
        <v>40</v>
      </c>
      <c r="B42" s="88" t="s">
        <v>188</v>
      </c>
      <c r="C42" s="88" t="s">
        <v>73</v>
      </c>
      <c r="D42" s="89"/>
      <c r="E42" s="88">
        <v>40</v>
      </c>
      <c r="F42" s="88" t="s">
        <v>189</v>
      </c>
      <c r="G42" s="88" t="s">
        <v>73</v>
      </c>
      <c r="H42" s="89"/>
      <c r="I42" s="88">
        <v>40</v>
      </c>
      <c r="J42" s="88" t="s">
        <v>190</v>
      </c>
      <c r="K42" s="88" t="s">
        <v>73</v>
      </c>
      <c r="L42" s="89"/>
      <c r="M42" s="90">
        <v>40</v>
      </c>
      <c r="N42" s="91" t="s">
        <v>191</v>
      </c>
      <c r="O42" s="88" t="s">
        <v>73</v>
      </c>
      <c r="P42" s="11"/>
    </row>
    <row r="43" spans="1:16" x14ac:dyDescent="0.25">
      <c r="A43" s="88">
        <v>41</v>
      </c>
      <c r="B43" s="88" t="s">
        <v>322</v>
      </c>
      <c r="C43" s="88" t="s">
        <v>74</v>
      </c>
      <c r="D43" s="89"/>
      <c r="E43" s="92">
        <v>41</v>
      </c>
      <c r="F43" s="93" t="s">
        <v>323</v>
      </c>
      <c r="G43" s="88" t="s">
        <v>74</v>
      </c>
      <c r="H43" s="89"/>
      <c r="I43" s="88">
        <v>41</v>
      </c>
      <c r="J43" s="88" t="s">
        <v>324</v>
      </c>
      <c r="K43" s="88" t="s">
        <v>74</v>
      </c>
      <c r="L43" s="89"/>
      <c r="M43" s="90">
        <v>41</v>
      </c>
      <c r="N43" s="91" t="s">
        <v>325</v>
      </c>
      <c r="O43" s="88" t="s">
        <v>74</v>
      </c>
      <c r="P43" s="11"/>
    </row>
    <row r="44" spans="1:16" x14ac:dyDescent="0.25">
      <c r="A44" s="88">
        <v>42</v>
      </c>
      <c r="B44" s="88" t="s">
        <v>326</v>
      </c>
      <c r="C44" s="88" t="s">
        <v>74</v>
      </c>
      <c r="D44" s="89"/>
      <c r="E44" s="88">
        <v>42</v>
      </c>
      <c r="F44" s="93" t="s">
        <v>327</v>
      </c>
      <c r="G44" s="88" t="s">
        <v>74</v>
      </c>
      <c r="H44" s="89"/>
      <c r="I44" s="88">
        <v>42</v>
      </c>
      <c r="J44" s="88" t="s">
        <v>328</v>
      </c>
      <c r="K44" s="88" t="s">
        <v>74</v>
      </c>
      <c r="L44" s="89"/>
      <c r="M44" s="90">
        <v>42</v>
      </c>
      <c r="N44" s="91" t="s">
        <v>329</v>
      </c>
      <c r="O44" s="88" t="s">
        <v>74</v>
      </c>
      <c r="P44" s="11"/>
    </row>
    <row r="45" spans="1:16" x14ac:dyDescent="0.25">
      <c r="A45" s="88">
        <v>43</v>
      </c>
      <c r="B45" s="88" t="s">
        <v>330</v>
      </c>
      <c r="C45" s="88" t="s">
        <v>74</v>
      </c>
      <c r="D45" s="89"/>
      <c r="E45" s="92">
        <v>43</v>
      </c>
      <c r="F45" s="95" t="s">
        <v>331</v>
      </c>
      <c r="G45" s="88" t="s">
        <v>74</v>
      </c>
      <c r="H45" s="89"/>
      <c r="I45" s="88">
        <v>43</v>
      </c>
      <c r="J45" s="88" t="s">
        <v>332</v>
      </c>
      <c r="K45" s="88" t="s">
        <v>74</v>
      </c>
      <c r="L45" s="89"/>
      <c r="M45" s="90">
        <v>43</v>
      </c>
      <c r="N45" s="91" t="s">
        <v>333</v>
      </c>
      <c r="O45" s="88" t="s">
        <v>74</v>
      </c>
      <c r="P45" s="11"/>
    </row>
    <row r="46" spans="1:16" x14ac:dyDescent="0.25">
      <c r="A46" s="88">
        <v>44</v>
      </c>
      <c r="B46" s="88" t="s">
        <v>334</v>
      </c>
      <c r="C46" s="88" t="s">
        <v>74</v>
      </c>
      <c r="D46" s="89"/>
      <c r="E46" s="90">
        <v>44</v>
      </c>
      <c r="F46" s="93" t="s">
        <v>335</v>
      </c>
      <c r="G46" s="88" t="s">
        <v>74</v>
      </c>
      <c r="H46" s="89"/>
      <c r="I46" s="88">
        <v>44</v>
      </c>
      <c r="J46" s="88" t="s">
        <v>336</v>
      </c>
      <c r="K46" s="88" t="s">
        <v>74</v>
      </c>
      <c r="L46" s="89"/>
      <c r="M46" s="90">
        <v>44</v>
      </c>
      <c r="N46" s="91" t="s">
        <v>337</v>
      </c>
      <c r="O46" s="88" t="s">
        <v>74</v>
      </c>
      <c r="P46" s="11"/>
    </row>
    <row r="47" spans="1:16" x14ac:dyDescent="0.25">
      <c r="A47" s="88">
        <v>45</v>
      </c>
      <c r="B47" s="88" t="s">
        <v>338</v>
      </c>
      <c r="C47" s="88" t="s">
        <v>74</v>
      </c>
      <c r="D47" s="89"/>
      <c r="E47" s="96">
        <v>45</v>
      </c>
      <c r="F47" s="93" t="s">
        <v>339</v>
      </c>
      <c r="G47" s="88" t="s">
        <v>74</v>
      </c>
      <c r="H47" s="89"/>
      <c r="I47" s="88">
        <v>45</v>
      </c>
      <c r="J47" s="88" t="s">
        <v>340</v>
      </c>
      <c r="K47" s="88" t="s">
        <v>74</v>
      </c>
      <c r="L47" s="89"/>
      <c r="M47" s="90">
        <v>45</v>
      </c>
      <c r="N47" s="91" t="s">
        <v>341</v>
      </c>
      <c r="O47" s="88" t="s">
        <v>74</v>
      </c>
      <c r="P47" s="11"/>
    </row>
    <row r="48" spans="1:16" x14ac:dyDescent="0.25">
      <c r="A48" s="88">
        <v>46</v>
      </c>
      <c r="B48" s="88" t="s">
        <v>342</v>
      </c>
      <c r="C48" s="88" t="s">
        <v>74</v>
      </c>
      <c r="D48" s="89"/>
      <c r="E48" s="96">
        <v>46</v>
      </c>
      <c r="F48" s="88" t="s">
        <v>343</v>
      </c>
      <c r="G48" s="88" t="s">
        <v>74</v>
      </c>
      <c r="H48" s="89"/>
      <c r="I48" s="88">
        <v>46</v>
      </c>
      <c r="J48" s="88" t="s">
        <v>344</v>
      </c>
      <c r="K48" s="88" t="s">
        <v>74</v>
      </c>
      <c r="L48" s="89"/>
      <c r="M48" s="90">
        <v>46</v>
      </c>
      <c r="N48" s="91" t="s">
        <v>345</v>
      </c>
      <c r="O48" s="88" t="s">
        <v>74</v>
      </c>
      <c r="P48" s="11"/>
    </row>
    <row r="49" spans="1:16" x14ac:dyDescent="0.25">
      <c r="A49" s="88">
        <v>47</v>
      </c>
      <c r="B49" s="88" t="s">
        <v>346</v>
      </c>
      <c r="C49" s="88" t="s">
        <v>74</v>
      </c>
      <c r="D49" s="89"/>
      <c r="E49" s="96">
        <v>47</v>
      </c>
      <c r="F49" s="94" t="s">
        <v>347</v>
      </c>
      <c r="G49" s="88" t="s">
        <v>74</v>
      </c>
      <c r="H49" s="89"/>
      <c r="I49" s="88">
        <v>47</v>
      </c>
      <c r="J49" s="88" t="s">
        <v>348</v>
      </c>
      <c r="K49" s="88" t="s">
        <v>74</v>
      </c>
      <c r="L49" s="89"/>
      <c r="M49" s="90">
        <v>47</v>
      </c>
      <c r="N49" s="91" t="s">
        <v>349</v>
      </c>
      <c r="O49" s="88" t="s">
        <v>74</v>
      </c>
      <c r="P49" s="11"/>
    </row>
    <row r="50" spans="1:16" x14ac:dyDescent="0.25">
      <c r="A50" s="88">
        <v>48</v>
      </c>
      <c r="B50" s="88" t="s">
        <v>350</v>
      </c>
      <c r="C50" s="88" t="s">
        <v>74</v>
      </c>
      <c r="D50" s="89"/>
      <c r="E50" s="90">
        <v>48</v>
      </c>
      <c r="F50" s="93" t="s">
        <v>351</v>
      </c>
      <c r="G50" s="88" t="s">
        <v>74</v>
      </c>
      <c r="H50" s="89"/>
      <c r="I50" s="88">
        <v>48</v>
      </c>
      <c r="J50" s="88" t="s">
        <v>352</v>
      </c>
      <c r="K50" s="88" t="s">
        <v>74</v>
      </c>
      <c r="L50" s="89"/>
      <c r="M50" s="90">
        <v>48</v>
      </c>
      <c r="N50" s="91" t="s">
        <v>353</v>
      </c>
      <c r="O50" s="88" t="s">
        <v>74</v>
      </c>
      <c r="P50" s="11"/>
    </row>
    <row r="51" spans="1:16" x14ac:dyDescent="0.25">
      <c r="A51" s="88">
        <v>49</v>
      </c>
      <c r="B51" s="88" t="s">
        <v>354</v>
      </c>
      <c r="C51" s="88" t="s">
        <v>74</v>
      </c>
      <c r="D51" s="89"/>
      <c r="E51" s="90">
        <v>49</v>
      </c>
      <c r="F51" s="93" t="s">
        <v>355</v>
      </c>
      <c r="G51" s="88" t="s">
        <v>74</v>
      </c>
      <c r="H51" s="89"/>
      <c r="I51" s="88">
        <v>49</v>
      </c>
      <c r="J51" s="88" t="s">
        <v>356</v>
      </c>
      <c r="K51" s="88" t="s">
        <v>74</v>
      </c>
      <c r="L51" s="89"/>
      <c r="M51" s="90">
        <v>49</v>
      </c>
      <c r="N51" s="91" t="s">
        <v>357</v>
      </c>
      <c r="O51" s="88" t="s">
        <v>74</v>
      </c>
      <c r="P51" s="11"/>
    </row>
    <row r="52" spans="1:16" x14ac:dyDescent="0.25">
      <c r="A52" s="88">
        <v>50</v>
      </c>
      <c r="B52" s="88" t="s">
        <v>358</v>
      </c>
      <c r="C52" s="88" t="s">
        <v>74</v>
      </c>
      <c r="D52" s="89"/>
      <c r="E52" s="96">
        <v>50</v>
      </c>
      <c r="F52" s="93" t="s">
        <v>359</v>
      </c>
      <c r="G52" s="88" t="s">
        <v>74</v>
      </c>
      <c r="H52" s="89"/>
      <c r="I52" s="88">
        <v>50</v>
      </c>
      <c r="J52" s="88" t="s">
        <v>360</v>
      </c>
      <c r="K52" s="88" t="s">
        <v>74</v>
      </c>
      <c r="L52" s="89"/>
      <c r="M52" s="90">
        <v>50</v>
      </c>
      <c r="N52" s="91" t="s">
        <v>361</v>
      </c>
      <c r="O52" s="88" t="s">
        <v>74</v>
      </c>
      <c r="P52" s="11"/>
    </row>
    <row r="53" spans="1:16" x14ac:dyDescent="0.25">
      <c r="A53" s="88">
        <v>51</v>
      </c>
      <c r="B53" s="88" t="s">
        <v>362</v>
      </c>
      <c r="C53" s="88" t="s">
        <v>74</v>
      </c>
      <c r="D53" s="89"/>
      <c r="E53" s="96">
        <v>51</v>
      </c>
      <c r="F53" s="97" t="s">
        <v>363</v>
      </c>
      <c r="G53" s="88" t="s">
        <v>74</v>
      </c>
      <c r="H53" s="89"/>
      <c r="I53" s="88">
        <v>51</v>
      </c>
      <c r="J53" s="88" t="s">
        <v>364</v>
      </c>
      <c r="K53" s="88" t="s">
        <v>74</v>
      </c>
      <c r="L53" s="89"/>
      <c r="M53" s="90">
        <v>51</v>
      </c>
      <c r="N53" s="91" t="s">
        <v>365</v>
      </c>
      <c r="O53" s="88" t="s">
        <v>74</v>
      </c>
      <c r="P53" s="11"/>
    </row>
    <row r="54" spans="1:16" x14ac:dyDescent="0.25">
      <c r="A54" s="88">
        <v>52</v>
      </c>
      <c r="B54" s="88" t="s">
        <v>366</v>
      </c>
      <c r="C54" s="88" t="s">
        <v>74</v>
      </c>
      <c r="D54" s="89"/>
      <c r="E54" s="96">
        <v>52</v>
      </c>
      <c r="F54" s="97" t="s">
        <v>367</v>
      </c>
      <c r="G54" s="88" t="s">
        <v>74</v>
      </c>
      <c r="H54" s="89"/>
      <c r="I54" s="88">
        <v>52</v>
      </c>
      <c r="J54" s="88" t="s">
        <v>368</v>
      </c>
      <c r="K54" s="88" t="s">
        <v>74</v>
      </c>
      <c r="L54" s="89"/>
      <c r="M54" s="90">
        <v>52</v>
      </c>
      <c r="N54" s="91" t="s">
        <v>369</v>
      </c>
      <c r="O54" s="88" t="s">
        <v>74</v>
      </c>
      <c r="P54" s="11"/>
    </row>
    <row r="55" spans="1:16" x14ac:dyDescent="0.25">
      <c r="A55" s="88">
        <v>53</v>
      </c>
      <c r="B55" s="88" t="s">
        <v>370</v>
      </c>
      <c r="C55" s="88" t="s">
        <v>74</v>
      </c>
      <c r="D55" s="89"/>
      <c r="E55" s="90">
        <v>53</v>
      </c>
      <c r="F55" s="98" t="s">
        <v>371</v>
      </c>
      <c r="G55" s="88" t="s">
        <v>74</v>
      </c>
      <c r="H55" s="89"/>
      <c r="I55" s="88">
        <v>53</v>
      </c>
      <c r="J55" s="88" t="s">
        <v>372</v>
      </c>
      <c r="K55" s="88" t="s">
        <v>74</v>
      </c>
      <c r="L55" s="89"/>
      <c r="M55" s="90">
        <v>53</v>
      </c>
      <c r="N55" s="91" t="s">
        <v>373</v>
      </c>
      <c r="O55" s="88" t="s">
        <v>74</v>
      </c>
      <c r="P55" s="11"/>
    </row>
    <row r="56" spans="1:16" x14ac:dyDescent="0.25">
      <c r="A56" s="88">
        <v>54</v>
      </c>
      <c r="B56" s="88" t="s">
        <v>374</v>
      </c>
      <c r="C56" s="88" t="s">
        <v>74</v>
      </c>
      <c r="D56" s="89"/>
      <c r="E56" s="90">
        <v>54</v>
      </c>
      <c r="F56" s="99" t="s">
        <v>375</v>
      </c>
      <c r="G56" s="88" t="s">
        <v>74</v>
      </c>
      <c r="H56" s="89"/>
      <c r="I56" s="88">
        <v>54</v>
      </c>
      <c r="J56" s="88" t="s">
        <v>376</v>
      </c>
      <c r="K56" s="88" t="s">
        <v>74</v>
      </c>
      <c r="L56" s="89"/>
      <c r="M56" s="90">
        <v>54</v>
      </c>
      <c r="N56" s="91"/>
      <c r="O56" s="88" t="s">
        <v>74</v>
      </c>
      <c r="P56" s="11"/>
    </row>
    <row r="57" spans="1:16" x14ac:dyDescent="0.25">
      <c r="A57" s="88">
        <v>55</v>
      </c>
      <c r="B57" s="88" t="s">
        <v>377</v>
      </c>
      <c r="C57" s="88" t="s">
        <v>74</v>
      </c>
      <c r="D57" s="89"/>
      <c r="E57" s="90">
        <v>55</v>
      </c>
      <c r="F57" s="93" t="s">
        <v>378</v>
      </c>
      <c r="G57" s="88" t="s">
        <v>74</v>
      </c>
      <c r="H57" s="89"/>
      <c r="I57" s="88">
        <v>55</v>
      </c>
      <c r="J57" s="88" t="s">
        <v>379</v>
      </c>
      <c r="K57" s="88" t="s">
        <v>74</v>
      </c>
      <c r="L57" s="89"/>
      <c r="M57" s="90">
        <v>55</v>
      </c>
      <c r="N57" s="91"/>
      <c r="O57" s="88" t="s">
        <v>74</v>
      </c>
      <c r="P57" s="11"/>
    </row>
    <row r="58" spans="1:16" x14ac:dyDescent="0.25">
      <c r="A58" s="88">
        <v>56</v>
      </c>
      <c r="B58" s="88" t="s">
        <v>380</v>
      </c>
      <c r="C58" s="88" t="s">
        <v>74</v>
      </c>
      <c r="D58" s="89"/>
      <c r="E58" s="88">
        <v>56</v>
      </c>
      <c r="F58" s="88" t="s">
        <v>381</v>
      </c>
      <c r="G58" s="88" t="s">
        <v>74</v>
      </c>
      <c r="H58" s="89"/>
      <c r="I58" s="88">
        <v>56</v>
      </c>
      <c r="J58" s="88" t="s">
        <v>382</v>
      </c>
      <c r="K58" s="88" t="s">
        <v>74</v>
      </c>
      <c r="L58" s="89"/>
      <c r="M58" s="90">
        <v>56</v>
      </c>
      <c r="N58" s="91"/>
      <c r="O58" s="88" t="s">
        <v>74</v>
      </c>
      <c r="P58" s="11"/>
    </row>
    <row r="59" spans="1:16" x14ac:dyDescent="0.25">
      <c r="A59" s="88">
        <v>57</v>
      </c>
      <c r="B59" s="88"/>
      <c r="C59" s="88" t="s">
        <v>74</v>
      </c>
      <c r="D59" s="89"/>
      <c r="E59" s="96">
        <v>57</v>
      </c>
      <c r="F59" s="88" t="s">
        <v>383</v>
      </c>
      <c r="G59" s="88" t="s">
        <v>74</v>
      </c>
      <c r="H59" s="89"/>
      <c r="I59" s="88">
        <v>57</v>
      </c>
      <c r="J59" s="88" t="s">
        <v>384</v>
      </c>
      <c r="K59" s="88" t="s">
        <v>74</v>
      </c>
      <c r="L59" s="89"/>
      <c r="M59" s="90">
        <v>57</v>
      </c>
      <c r="N59" s="91"/>
      <c r="O59" s="88" t="s">
        <v>74</v>
      </c>
      <c r="P59" s="11"/>
    </row>
    <row r="60" spans="1:16" x14ac:dyDescent="0.25">
      <c r="A60" s="88">
        <v>58</v>
      </c>
      <c r="B60" s="88"/>
      <c r="C60" s="88" t="s">
        <v>74</v>
      </c>
      <c r="D60" s="89"/>
      <c r="E60" s="88">
        <v>58</v>
      </c>
      <c r="F60" s="93" t="s">
        <v>385</v>
      </c>
      <c r="G60" s="88" t="s">
        <v>74</v>
      </c>
      <c r="H60" s="89"/>
      <c r="I60" s="88">
        <v>58</v>
      </c>
      <c r="J60" s="88" t="s">
        <v>386</v>
      </c>
      <c r="K60" s="88" t="s">
        <v>74</v>
      </c>
      <c r="L60" s="89"/>
      <c r="M60" s="90">
        <v>58</v>
      </c>
      <c r="N60" s="91"/>
      <c r="O60" s="88" t="s">
        <v>74</v>
      </c>
      <c r="P60" s="11"/>
    </row>
    <row r="61" spans="1:16" x14ac:dyDescent="0.25">
      <c r="A61" s="88">
        <v>59</v>
      </c>
      <c r="B61" s="88"/>
      <c r="C61" s="88" t="s">
        <v>74</v>
      </c>
      <c r="D61" s="89"/>
      <c r="E61" s="88">
        <v>59</v>
      </c>
      <c r="F61" s="88" t="s">
        <v>387</v>
      </c>
      <c r="G61" s="88" t="s">
        <v>74</v>
      </c>
      <c r="H61" s="89"/>
      <c r="I61" s="88">
        <v>59</v>
      </c>
      <c r="J61" s="88"/>
      <c r="K61" s="88" t="s">
        <v>74</v>
      </c>
      <c r="L61" s="89"/>
      <c r="M61" s="90">
        <v>59</v>
      </c>
      <c r="N61" s="91"/>
      <c r="O61" s="88" t="s">
        <v>74</v>
      </c>
      <c r="P61" s="11"/>
    </row>
    <row r="62" spans="1:16" x14ac:dyDescent="0.25">
      <c r="A62" s="88">
        <v>60</v>
      </c>
      <c r="B62" s="88"/>
      <c r="C62" s="88" t="s">
        <v>74</v>
      </c>
      <c r="D62" s="89"/>
      <c r="E62" s="88">
        <v>60</v>
      </c>
      <c r="F62" s="93"/>
      <c r="G62" s="88" t="s">
        <v>74</v>
      </c>
      <c r="H62" s="89"/>
      <c r="I62" s="88">
        <v>60</v>
      </c>
      <c r="J62" s="88"/>
      <c r="K62" s="88" t="s">
        <v>74</v>
      </c>
      <c r="L62" s="89"/>
      <c r="M62" s="90">
        <v>60</v>
      </c>
      <c r="N62" s="91"/>
      <c r="O62" s="88" t="s">
        <v>74</v>
      </c>
      <c r="P62" s="11"/>
    </row>
    <row r="63" spans="1:16" x14ac:dyDescent="0.25">
      <c r="A63" s="88">
        <v>61</v>
      </c>
      <c r="B63" s="88" t="s">
        <v>567</v>
      </c>
      <c r="C63" s="88" t="s">
        <v>75</v>
      </c>
      <c r="D63" s="89"/>
      <c r="E63" s="88">
        <v>61</v>
      </c>
      <c r="F63" s="88" t="s">
        <v>568</v>
      </c>
      <c r="G63" s="88" t="s">
        <v>75</v>
      </c>
      <c r="H63" s="89"/>
      <c r="I63" s="88">
        <v>61</v>
      </c>
      <c r="J63" s="88" t="s">
        <v>569</v>
      </c>
      <c r="K63" s="88" t="s">
        <v>75</v>
      </c>
      <c r="L63" s="89"/>
      <c r="M63" s="90">
        <v>61</v>
      </c>
      <c r="N63" s="91" t="s">
        <v>570</v>
      </c>
      <c r="O63" s="88" t="s">
        <v>75</v>
      </c>
      <c r="P63" s="11"/>
    </row>
    <row r="64" spans="1:16" x14ac:dyDescent="0.25">
      <c r="A64" s="88">
        <v>62</v>
      </c>
      <c r="B64" s="88" t="s">
        <v>571</v>
      </c>
      <c r="C64" s="88" t="s">
        <v>75</v>
      </c>
      <c r="D64" s="89"/>
      <c r="E64" s="88">
        <v>62</v>
      </c>
      <c r="F64" s="88" t="s">
        <v>572</v>
      </c>
      <c r="G64" s="88" t="s">
        <v>75</v>
      </c>
      <c r="H64" s="89"/>
      <c r="I64" s="88">
        <v>62</v>
      </c>
      <c r="J64" s="88" t="s">
        <v>573</v>
      </c>
      <c r="K64" s="88" t="s">
        <v>75</v>
      </c>
      <c r="L64" s="89"/>
      <c r="M64" s="90">
        <v>62</v>
      </c>
      <c r="N64" s="91" t="s">
        <v>574</v>
      </c>
      <c r="O64" s="88" t="s">
        <v>75</v>
      </c>
      <c r="P64" s="11"/>
    </row>
    <row r="65" spans="1:16" x14ac:dyDescent="0.25">
      <c r="A65" s="88">
        <v>63</v>
      </c>
      <c r="B65" s="88" t="s">
        <v>575</v>
      </c>
      <c r="C65" s="88" t="s">
        <v>75</v>
      </c>
      <c r="D65" s="89"/>
      <c r="E65" s="88">
        <v>63</v>
      </c>
      <c r="F65" s="88" t="s">
        <v>576</v>
      </c>
      <c r="G65" s="88" t="s">
        <v>75</v>
      </c>
      <c r="H65" s="89"/>
      <c r="I65" s="88">
        <v>63</v>
      </c>
      <c r="J65" s="88" t="s">
        <v>577</v>
      </c>
      <c r="K65" s="88" t="s">
        <v>75</v>
      </c>
      <c r="L65" s="89"/>
      <c r="M65" s="90">
        <v>63</v>
      </c>
      <c r="N65" s="91" t="s">
        <v>578</v>
      </c>
      <c r="O65" s="88" t="s">
        <v>75</v>
      </c>
      <c r="P65" s="11"/>
    </row>
    <row r="66" spans="1:16" x14ac:dyDescent="0.25">
      <c r="A66" s="88">
        <v>64</v>
      </c>
      <c r="B66" s="88" t="s">
        <v>579</v>
      </c>
      <c r="C66" s="88" t="s">
        <v>75</v>
      </c>
      <c r="D66" s="89"/>
      <c r="E66" s="88">
        <v>64</v>
      </c>
      <c r="F66" s="88" t="s">
        <v>580</v>
      </c>
      <c r="G66" s="88" t="s">
        <v>75</v>
      </c>
      <c r="H66" s="89"/>
      <c r="I66" s="88">
        <v>64</v>
      </c>
      <c r="J66" s="88" t="s">
        <v>581</v>
      </c>
      <c r="K66" s="88" t="s">
        <v>75</v>
      </c>
      <c r="L66" s="89"/>
      <c r="M66" s="90">
        <v>64</v>
      </c>
      <c r="N66" s="91" t="s">
        <v>582</v>
      </c>
      <c r="O66" s="88" t="s">
        <v>75</v>
      </c>
      <c r="P66" s="11"/>
    </row>
    <row r="67" spans="1:16" x14ac:dyDescent="0.25">
      <c r="A67" s="88">
        <v>65</v>
      </c>
      <c r="B67" s="88" t="s">
        <v>583</v>
      </c>
      <c r="C67" s="88" t="s">
        <v>75</v>
      </c>
      <c r="D67" s="89"/>
      <c r="E67" s="96">
        <v>65</v>
      </c>
      <c r="F67" s="88" t="s">
        <v>584</v>
      </c>
      <c r="G67" s="88" t="s">
        <v>75</v>
      </c>
      <c r="H67" s="89"/>
      <c r="I67" s="88">
        <v>65</v>
      </c>
      <c r="J67" s="88" t="s">
        <v>585</v>
      </c>
      <c r="K67" s="88" t="s">
        <v>75</v>
      </c>
      <c r="L67" s="89"/>
      <c r="M67" s="90">
        <v>65</v>
      </c>
      <c r="N67" s="91" t="s">
        <v>586</v>
      </c>
      <c r="O67" s="88" t="s">
        <v>75</v>
      </c>
      <c r="P67" s="11"/>
    </row>
    <row r="68" spans="1:16" x14ac:dyDescent="0.25">
      <c r="A68" s="88">
        <v>66</v>
      </c>
      <c r="B68" s="88" t="s">
        <v>587</v>
      </c>
      <c r="C68" s="88" t="s">
        <v>75</v>
      </c>
      <c r="D68" s="89"/>
      <c r="E68" s="88">
        <v>66</v>
      </c>
      <c r="F68" s="88" t="s">
        <v>588</v>
      </c>
      <c r="G68" s="88" t="s">
        <v>75</v>
      </c>
      <c r="H68" s="89"/>
      <c r="I68" s="88">
        <v>66</v>
      </c>
      <c r="J68" s="88" t="s">
        <v>589</v>
      </c>
      <c r="K68" s="88" t="s">
        <v>75</v>
      </c>
      <c r="L68" s="89"/>
      <c r="M68" s="90">
        <v>66</v>
      </c>
      <c r="N68" s="91" t="s">
        <v>590</v>
      </c>
      <c r="O68" s="88" t="s">
        <v>75</v>
      </c>
      <c r="P68" s="11"/>
    </row>
    <row r="69" spans="1:16" x14ac:dyDescent="0.25">
      <c r="A69" s="88">
        <v>67</v>
      </c>
      <c r="B69" s="88" t="s">
        <v>591</v>
      </c>
      <c r="C69" s="88" t="s">
        <v>75</v>
      </c>
      <c r="D69" s="89"/>
      <c r="E69" s="88">
        <v>67</v>
      </c>
      <c r="F69" s="93" t="s">
        <v>592</v>
      </c>
      <c r="G69" s="88" t="s">
        <v>75</v>
      </c>
      <c r="H69" s="89"/>
      <c r="I69" s="88">
        <v>67</v>
      </c>
      <c r="J69" s="88" t="s">
        <v>593</v>
      </c>
      <c r="K69" s="88" t="s">
        <v>75</v>
      </c>
      <c r="L69" s="89"/>
      <c r="M69" s="90">
        <v>67</v>
      </c>
      <c r="N69" s="91" t="s">
        <v>594</v>
      </c>
      <c r="O69" s="88" t="s">
        <v>75</v>
      </c>
      <c r="P69" s="11"/>
    </row>
    <row r="70" spans="1:16" x14ac:dyDescent="0.25">
      <c r="A70" s="88">
        <v>68</v>
      </c>
      <c r="B70" s="88" t="s">
        <v>595</v>
      </c>
      <c r="C70" s="88" t="s">
        <v>75</v>
      </c>
      <c r="D70" s="89"/>
      <c r="E70" s="92">
        <v>68</v>
      </c>
      <c r="F70" s="93" t="s">
        <v>596</v>
      </c>
      <c r="G70" s="88" t="s">
        <v>75</v>
      </c>
      <c r="H70" s="89"/>
      <c r="I70" s="88">
        <v>68</v>
      </c>
      <c r="J70" s="88" t="s">
        <v>597</v>
      </c>
      <c r="K70" s="88" t="s">
        <v>75</v>
      </c>
      <c r="L70" s="89"/>
      <c r="M70" s="90">
        <v>68</v>
      </c>
      <c r="N70" s="91" t="s">
        <v>598</v>
      </c>
      <c r="O70" s="88" t="s">
        <v>75</v>
      </c>
      <c r="P70" s="11"/>
    </row>
    <row r="71" spans="1:16" x14ac:dyDescent="0.25">
      <c r="A71" s="88">
        <v>69</v>
      </c>
      <c r="B71" s="88" t="s">
        <v>599</v>
      </c>
      <c r="C71" s="88" t="s">
        <v>75</v>
      </c>
      <c r="D71" s="89"/>
      <c r="E71" s="88">
        <v>69</v>
      </c>
      <c r="F71" s="88" t="s">
        <v>600</v>
      </c>
      <c r="G71" s="88" t="s">
        <v>75</v>
      </c>
      <c r="H71" s="89"/>
      <c r="I71" s="88">
        <v>69</v>
      </c>
      <c r="J71" s="88" t="s">
        <v>601</v>
      </c>
      <c r="K71" s="88" t="s">
        <v>75</v>
      </c>
      <c r="L71" s="89"/>
      <c r="M71" s="90">
        <v>69</v>
      </c>
      <c r="N71" s="91" t="s">
        <v>602</v>
      </c>
      <c r="O71" s="88" t="s">
        <v>75</v>
      </c>
      <c r="P71" s="11"/>
    </row>
    <row r="72" spans="1:16" x14ac:dyDescent="0.25">
      <c r="A72" s="88">
        <v>70</v>
      </c>
      <c r="B72" s="88" t="s">
        <v>603</v>
      </c>
      <c r="C72" s="88" t="s">
        <v>75</v>
      </c>
      <c r="D72" s="89"/>
      <c r="E72" s="88">
        <v>70</v>
      </c>
      <c r="F72" s="88" t="s">
        <v>604</v>
      </c>
      <c r="G72" s="88" t="s">
        <v>75</v>
      </c>
      <c r="H72" s="89"/>
      <c r="I72" s="88">
        <v>70</v>
      </c>
      <c r="J72" s="88" t="s">
        <v>605</v>
      </c>
      <c r="K72" s="88" t="s">
        <v>75</v>
      </c>
      <c r="L72" s="89"/>
      <c r="M72" s="90">
        <v>70</v>
      </c>
      <c r="N72" s="91" t="s">
        <v>606</v>
      </c>
      <c r="O72" s="88" t="s">
        <v>75</v>
      </c>
      <c r="P72" s="11"/>
    </row>
    <row r="73" spans="1:16" x14ac:dyDescent="0.25">
      <c r="A73" s="88">
        <v>71</v>
      </c>
      <c r="B73" s="88" t="s">
        <v>607</v>
      </c>
      <c r="C73" s="88" t="s">
        <v>75</v>
      </c>
      <c r="D73" s="89"/>
      <c r="E73" s="88">
        <v>71</v>
      </c>
      <c r="F73" s="88" t="s">
        <v>608</v>
      </c>
      <c r="G73" s="88" t="s">
        <v>75</v>
      </c>
      <c r="H73" s="89"/>
      <c r="I73" s="88">
        <v>71</v>
      </c>
      <c r="J73" s="88" t="s">
        <v>609</v>
      </c>
      <c r="K73" s="88" t="s">
        <v>75</v>
      </c>
      <c r="L73" s="89"/>
      <c r="M73" s="90">
        <v>71</v>
      </c>
      <c r="N73" s="91" t="s">
        <v>610</v>
      </c>
      <c r="O73" s="88" t="s">
        <v>75</v>
      </c>
      <c r="P73" s="11"/>
    </row>
    <row r="74" spans="1:16" x14ac:dyDescent="0.25">
      <c r="A74" s="88">
        <v>72</v>
      </c>
      <c r="B74" s="88" t="s">
        <v>611</v>
      </c>
      <c r="C74" s="88" t="s">
        <v>75</v>
      </c>
      <c r="D74" s="89"/>
      <c r="E74" s="88">
        <v>72</v>
      </c>
      <c r="F74" s="88" t="s">
        <v>612</v>
      </c>
      <c r="G74" s="88" t="s">
        <v>75</v>
      </c>
      <c r="H74" s="89"/>
      <c r="I74" s="88">
        <v>72</v>
      </c>
      <c r="J74" s="88" t="s">
        <v>613</v>
      </c>
      <c r="K74" s="88" t="s">
        <v>75</v>
      </c>
      <c r="L74" s="89"/>
      <c r="M74" s="90">
        <v>72</v>
      </c>
      <c r="N74" s="91" t="s">
        <v>614</v>
      </c>
      <c r="O74" s="88" t="s">
        <v>75</v>
      </c>
      <c r="P74" s="11"/>
    </row>
    <row r="75" spans="1:16" x14ac:dyDescent="0.25">
      <c r="A75" s="88">
        <v>73</v>
      </c>
      <c r="B75" s="88" t="s">
        <v>615</v>
      </c>
      <c r="C75" s="88" t="s">
        <v>75</v>
      </c>
      <c r="D75" s="89"/>
      <c r="E75" s="88">
        <v>73</v>
      </c>
      <c r="F75" s="93" t="s">
        <v>616</v>
      </c>
      <c r="G75" s="88" t="s">
        <v>75</v>
      </c>
      <c r="H75" s="89"/>
      <c r="I75" s="88">
        <v>73</v>
      </c>
      <c r="J75" s="88" t="s">
        <v>617</v>
      </c>
      <c r="K75" s="88" t="s">
        <v>75</v>
      </c>
      <c r="L75" s="89"/>
      <c r="M75" s="90">
        <v>73</v>
      </c>
      <c r="N75" s="91" t="s">
        <v>618</v>
      </c>
      <c r="O75" s="88" t="s">
        <v>75</v>
      </c>
      <c r="P75" s="11"/>
    </row>
    <row r="76" spans="1:16" x14ac:dyDescent="0.25">
      <c r="A76" s="88">
        <v>74</v>
      </c>
      <c r="B76" s="88" t="s">
        <v>619</v>
      </c>
      <c r="C76" s="88" t="s">
        <v>75</v>
      </c>
      <c r="D76" s="89"/>
      <c r="E76" s="88">
        <v>74</v>
      </c>
      <c r="F76" s="100" t="s">
        <v>620</v>
      </c>
      <c r="G76" s="88" t="s">
        <v>75</v>
      </c>
      <c r="H76" s="89"/>
      <c r="I76" s="88">
        <v>74</v>
      </c>
      <c r="J76" s="88" t="s">
        <v>621</v>
      </c>
      <c r="K76" s="88" t="s">
        <v>75</v>
      </c>
      <c r="L76" s="89"/>
      <c r="M76" s="90">
        <v>74</v>
      </c>
      <c r="N76" s="91" t="s">
        <v>622</v>
      </c>
      <c r="O76" s="88" t="s">
        <v>75</v>
      </c>
      <c r="P76" s="11"/>
    </row>
    <row r="77" spans="1:16" x14ac:dyDescent="0.25">
      <c r="A77" s="88">
        <v>75</v>
      </c>
      <c r="B77" s="88"/>
      <c r="C77" s="88" t="s">
        <v>75</v>
      </c>
      <c r="D77" s="89"/>
      <c r="E77" s="88">
        <v>75</v>
      </c>
      <c r="F77" s="101" t="s">
        <v>623</v>
      </c>
      <c r="G77" s="88" t="s">
        <v>75</v>
      </c>
      <c r="H77" s="89"/>
      <c r="I77" s="88">
        <v>75</v>
      </c>
      <c r="J77" s="88" t="s">
        <v>624</v>
      </c>
      <c r="K77" s="88" t="s">
        <v>75</v>
      </c>
      <c r="L77" s="89"/>
      <c r="M77" s="90">
        <v>75</v>
      </c>
      <c r="N77" s="91" t="s">
        <v>625</v>
      </c>
      <c r="O77" s="88" t="s">
        <v>75</v>
      </c>
      <c r="P77" s="11"/>
    </row>
    <row r="78" spans="1:16" x14ac:dyDescent="0.25">
      <c r="A78" s="88">
        <v>76</v>
      </c>
      <c r="B78" s="88"/>
      <c r="C78" s="88" t="s">
        <v>75</v>
      </c>
      <c r="D78" s="89"/>
      <c r="E78" s="88">
        <v>76</v>
      </c>
      <c r="F78" s="88" t="s">
        <v>626</v>
      </c>
      <c r="G78" s="88" t="s">
        <v>75</v>
      </c>
      <c r="H78" s="89"/>
      <c r="I78" s="88">
        <v>76</v>
      </c>
      <c r="J78" s="88" t="s">
        <v>627</v>
      </c>
      <c r="K78" s="88" t="s">
        <v>75</v>
      </c>
      <c r="L78" s="89"/>
      <c r="M78" s="90">
        <v>76</v>
      </c>
      <c r="N78" s="91" t="s">
        <v>628</v>
      </c>
      <c r="O78" s="88" t="s">
        <v>75</v>
      </c>
      <c r="P78" s="11"/>
    </row>
    <row r="79" spans="1:16" x14ac:dyDescent="0.25">
      <c r="A79" s="88">
        <v>77</v>
      </c>
      <c r="B79" s="88"/>
      <c r="C79" s="88" t="s">
        <v>75</v>
      </c>
      <c r="D79" s="89"/>
      <c r="E79" s="88">
        <v>77</v>
      </c>
      <c r="F79" s="88"/>
      <c r="G79" s="88" t="s">
        <v>75</v>
      </c>
      <c r="H79" s="89"/>
      <c r="I79" s="88">
        <v>77</v>
      </c>
      <c r="J79" s="88" t="s">
        <v>629</v>
      </c>
      <c r="K79" s="88" t="s">
        <v>75</v>
      </c>
      <c r="L79" s="89"/>
      <c r="M79" s="90">
        <v>77</v>
      </c>
      <c r="N79" s="91"/>
      <c r="O79" s="88" t="s">
        <v>75</v>
      </c>
      <c r="P79" s="11"/>
    </row>
    <row r="80" spans="1:16" x14ac:dyDescent="0.25">
      <c r="A80" s="88">
        <v>78</v>
      </c>
      <c r="B80" s="88"/>
      <c r="C80" s="88" t="s">
        <v>75</v>
      </c>
      <c r="D80" s="89"/>
      <c r="E80" s="88">
        <v>78</v>
      </c>
      <c r="F80" s="88"/>
      <c r="G80" s="88" t="s">
        <v>75</v>
      </c>
      <c r="H80" s="89"/>
      <c r="I80" s="88">
        <v>78</v>
      </c>
      <c r="J80" s="88" t="s">
        <v>630</v>
      </c>
      <c r="K80" s="88" t="s">
        <v>75</v>
      </c>
      <c r="L80" s="89"/>
      <c r="M80" s="90">
        <v>78</v>
      </c>
      <c r="N80" s="91"/>
      <c r="O80" s="88" t="s">
        <v>75</v>
      </c>
      <c r="P80" s="11"/>
    </row>
    <row r="81" spans="1:16" x14ac:dyDescent="0.25">
      <c r="A81" s="88">
        <v>79</v>
      </c>
      <c r="B81" s="88"/>
      <c r="C81" s="88" t="s">
        <v>75</v>
      </c>
      <c r="D81" s="89"/>
      <c r="E81" s="88">
        <v>79</v>
      </c>
      <c r="F81" s="88"/>
      <c r="G81" s="88" t="s">
        <v>75</v>
      </c>
      <c r="H81" s="89"/>
      <c r="I81" s="88">
        <v>79</v>
      </c>
      <c r="J81" s="88"/>
      <c r="K81" s="88" t="s">
        <v>75</v>
      </c>
      <c r="L81" s="89"/>
      <c r="M81" s="90">
        <v>79</v>
      </c>
      <c r="N81" s="91"/>
      <c r="O81" s="88" t="s">
        <v>75</v>
      </c>
      <c r="P81" s="11"/>
    </row>
    <row r="82" spans="1:16" x14ac:dyDescent="0.25">
      <c r="A82" s="88">
        <v>80</v>
      </c>
      <c r="B82" s="88"/>
      <c r="C82" s="88" t="s">
        <v>75</v>
      </c>
      <c r="D82" s="89"/>
      <c r="E82" s="88">
        <v>80</v>
      </c>
      <c r="F82" s="88"/>
      <c r="G82" s="88" t="s">
        <v>75</v>
      </c>
      <c r="H82" s="89"/>
      <c r="I82" s="88">
        <v>80</v>
      </c>
      <c r="J82" s="88"/>
      <c r="K82" s="88" t="s">
        <v>75</v>
      </c>
      <c r="L82" s="89"/>
      <c r="M82" s="90">
        <v>80</v>
      </c>
      <c r="N82" s="91"/>
      <c r="O82" s="88" t="s">
        <v>75</v>
      </c>
      <c r="P82" s="11"/>
    </row>
    <row r="83" spans="1:16" x14ac:dyDescent="0.25">
      <c r="A83" s="88">
        <v>81</v>
      </c>
      <c r="B83" s="88" t="s">
        <v>461</v>
      </c>
      <c r="C83" s="88" t="s">
        <v>76</v>
      </c>
      <c r="D83" s="89"/>
      <c r="E83" s="88">
        <v>81</v>
      </c>
      <c r="F83" s="88" t="s">
        <v>462</v>
      </c>
      <c r="G83" s="88" t="s">
        <v>76</v>
      </c>
      <c r="H83" s="89"/>
      <c r="I83" s="88">
        <v>81</v>
      </c>
      <c r="J83" s="88" t="s">
        <v>463</v>
      </c>
      <c r="K83" s="88" t="s">
        <v>76</v>
      </c>
      <c r="L83" s="89"/>
      <c r="M83" s="90">
        <v>81</v>
      </c>
      <c r="N83" s="91" t="s">
        <v>464</v>
      </c>
      <c r="O83" s="88" t="s">
        <v>76</v>
      </c>
      <c r="P83" s="11"/>
    </row>
    <row r="84" spans="1:16" x14ac:dyDescent="0.25">
      <c r="A84" s="88">
        <v>82</v>
      </c>
      <c r="B84" s="88" t="s">
        <v>465</v>
      </c>
      <c r="C84" s="88" t="s">
        <v>76</v>
      </c>
      <c r="D84" s="89"/>
      <c r="E84" s="88">
        <v>82</v>
      </c>
      <c r="F84" s="88" t="s">
        <v>466</v>
      </c>
      <c r="G84" s="88" t="s">
        <v>76</v>
      </c>
      <c r="H84" s="89"/>
      <c r="I84" s="88">
        <v>82</v>
      </c>
      <c r="J84" s="88" t="s">
        <v>467</v>
      </c>
      <c r="K84" s="88" t="s">
        <v>76</v>
      </c>
      <c r="L84" s="89"/>
      <c r="M84" s="90">
        <v>82</v>
      </c>
      <c r="N84" s="91" t="s">
        <v>468</v>
      </c>
      <c r="O84" s="88" t="s">
        <v>76</v>
      </c>
      <c r="P84" s="11"/>
    </row>
    <row r="85" spans="1:16" x14ac:dyDescent="0.25">
      <c r="A85" s="88">
        <v>83</v>
      </c>
      <c r="B85" s="88" t="s">
        <v>469</v>
      </c>
      <c r="C85" s="88" t="s">
        <v>76</v>
      </c>
      <c r="D85" s="89"/>
      <c r="E85" s="88">
        <v>83</v>
      </c>
      <c r="F85" s="88" t="s">
        <v>470</v>
      </c>
      <c r="G85" s="88" t="s">
        <v>76</v>
      </c>
      <c r="H85" s="89"/>
      <c r="I85" s="88">
        <v>83</v>
      </c>
      <c r="J85" s="88" t="s">
        <v>471</v>
      </c>
      <c r="K85" s="88" t="s">
        <v>76</v>
      </c>
      <c r="L85" s="89"/>
      <c r="M85" s="90">
        <v>83</v>
      </c>
      <c r="N85" s="91" t="s">
        <v>472</v>
      </c>
      <c r="O85" s="88" t="s">
        <v>76</v>
      </c>
      <c r="P85" s="11"/>
    </row>
    <row r="86" spans="1:16" x14ac:dyDescent="0.25">
      <c r="A86" s="88">
        <v>84</v>
      </c>
      <c r="B86" s="88" t="s">
        <v>473</v>
      </c>
      <c r="C86" s="88" t="s">
        <v>76</v>
      </c>
      <c r="D86" s="89"/>
      <c r="E86" s="88">
        <v>84</v>
      </c>
      <c r="F86" s="88" t="s">
        <v>474</v>
      </c>
      <c r="G86" s="88" t="s">
        <v>76</v>
      </c>
      <c r="H86" s="89"/>
      <c r="I86" s="88">
        <v>84</v>
      </c>
      <c r="J86" s="88" t="s">
        <v>475</v>
      </c>
      <c r="K86" s="88" t="s">
        <v>76</v>
      </c>
      <c r="L86" s="89"/>
      <c r="M86" s="90">
        <v>84</v>
      </c>
      <c r="N86" s="91" t="s">
        <v>476</v>
      </c>
      <c r="O86" s="88" t="s">
        <v>76</v>
      </c>
      <c r="P86" s="11"/>
    </row>
    <row r="87" spans="1:16" x14ac:dyDescent="0.25">
      <c r="A87" s="88">
        <v>85</v>
      </c>
      <c r="B87" s="88" t="s">
        <v>477</v>
      </c>
      <c r="C87" s="88" t="s">
        <v>76</v>
      </c>
      <c r="D87" s="89"/>
      <c r="E87" s="88">
        <v>85</v>
      </c>
      <c r="F87" s="88" t="s">
        <v>478</v>
      </c>
      <c r="G87" s="88" t="s">
        <v>76</v>
      </c>
      <c r="H87" s="89"/>
      <c r="I87" s="88">
        <v>85</v>
      </c>
      <c r="J87" s="88" t="s">
        <v>479</v>
      </c>
      <c r="K87" s="88" t="s">
        <v>76</v>
      </c>
      <c r="L87" s="89"/>
      <c r="M87" s="90">
        <v>85</v>
      </c>
      <c r="N87" s="91" t="s">
        <v>480</v>
      </c>
      <c r="O87" s="88" t="s">
        <v>76</v>
      </c>
      <c r="P87" s="11"/>
    </row>
    <row r="88" spans="1:16" x14ac:dyDescent="0.25">
      <c r="A88" s="88">
        <v>86</v>
      </c>
      <c r="B88" s="88" t="s">
        <v>481</v>
      </c>
      <c r="C88" s="88" t="s">
        <v>76</v>
      </c>
      <c r="D88" s="89"/>
      <c r="E88" s="88">
        <v>86</v>
      </c>
      <c r="F88" s="88" t="s">
        <v>482</v>
      </c>
      <c r="G88" s="88" t="s">
        <v>76</v>
      </c>
      <c r="H88" s="89"/>
      <c r="I88" s="88">
        <v>86</v>
      </c>
      <c r="J88" s="88" t="s">
        <v>483</v>
      </c>
      <c r="K88" s="88" t="s">
        <v>76</v>
      </c>
      <c r="L88" s="89"/>
      <c r="M88" s="90">
        <v>86</v>
      </c>
      <c r="N88" s="91" t="s">
        <v>484</v>
      </c>
      <c r="O88" s="88" t="s">
        <v>76</v>
      </c>
      <c r="P88" s="11"/>
    </row>
    <row r="89" spans="1:16" x14ac:dyDescent="0.25">
      <c r="A89" s="88">
        <v>87</v>
      </c>
      <c r="B89" s="88" t="s">
        <v>485</v>
      </c>
      <c r="C89" s="88" t="s">
        <v>76</v>
      </c>
      <c r="D89" s="89"/>
      <c r="E89" s="88">
        <v>87</v>
      </c>
      <c r="F89" s="88" t="s">
        <v>486</v>
      </c>
      <c r="G89" s="88" t="s">
        <v>76</v>
      </c>
      <c r="H89" s="89"/>
      <c r="I89" s="88">
        <v>87</v>
      </c>
      <c r="J89" s="88" t="s">
        <v>487</v>
      </c>
      <c r="K89" s="88" t="s">
        <v>76</v>
      </c>
      <c r="L89" s="89"/>
      <c r="M89" s="90">
        <v>87</v>
      </c>
      <c r="N89" s="91" t="s">
        <v>488</v>
      </c>
      <c r="O89" s="88" t="s">
        <v>76</v>
      </c>
      <c r="P89" s="11"/>
    </row>
    <row r="90" spans="1:16" x14ac:dyDescent="0.25">
      <c r="A90" s="88">
        <v>88</v>
      </c>
      <c r="B90" s="88" t="s">
        <v>489</v>
      </c>
      <c r="C90" s="88" t="s">
        <v>76</v>
      </c>
      <c r="D90" s="89"/>
      <c r="E90" s="88">
        <v>88</v>
      </c>
      <c r="F90" s="88" t="s">
        <v>490</v>
      </c>
      <c r="G90" s="88" t="s">
        <v>76</v>
      </c>
      <c r="H90" s="89"/>
      <c r="I90" s="88">
        <v>88</v>
      </c>
      <c r="J90" s="88" t="s">
        <v>491</v>
      </c>
      <c r="K90" s="88" t="s">
        <v>76</v>
      </c>
      <c r="L90" s="89"/>
      <c r="M90" s="90">
        <v>88</v>
      </c>
      <c r="N90" s="91" t="s">
        <v>492</v>
      </c>
      <c r="O90" s="88" t="s">
        <v>76</v>
      </c>
      <c r="P90" s="11"/>
    </row>
    <row r="91" spans="1:16" x14ac:dyDescent="0.25">
      <c r="A91" s="88">
        <v>89</v>
      </c>
      <c r="B91" s="88" t="s">
        <v>493</v>
      </c>
      <c r="C91" s="88" t="s">
        <v>76</v>
      </c>
      <c r="D91" s="89"/>
      <c r="E91" s="88">
        <v>89</v>
      </c>
      <c r="F91" s="88" t="s">
        <v>494</v>
      </c>
      <c r="G91" s="88" t="s">
        <v>76</v>
      </c>
      <c r="H91" s="89"/>
      <c r="I91" s="88">
        <v>89</v>
      </c>
      <c r="J91" s="88" t="s">
        <v>495</v>
      </c>
      <c r="K91" s="88" t="s">
        <v>76</v>
      </c>
      <c r="L91" s="89"/>
      <c r="M91" s="90">
        <v>89</v>
      </c>
      <c r="N91" s="91" t="s">
        <v>496</v>
      </c>
      <c r="O91" s="88" t="s">
        <v>76</v>
      </c>
      <c r="P91" s="11"/>
    </row>
    <row r="92" spans="1:16" x14ac:dyDescent="0.25">
      <c r="A92" s="88">
        <v>90</v>
      </c>
      <c r="B92" s="88" t="s">
        <v>497</v>
      </c>
      <c r="C92" s="88" t="s">
        <v>76</v>
      </c>
      <c r="D92" s="89"/>
      <c r="E92" s="88">
        <v>90</v>
      </c>
      <c r="F92" s="88" t="s">
        <v>498</v>
      </c>
      <c r="G92" s="88" t="s">
        <v>76</v>
      </c>
      <c r="H92" s="89"/>
      <c r="I92" s="88">
        <v>90</v>
      </c>
      <c r="J92" s="88" t="s">
        <v>499</v>
      </c>
      <c r="K92" s="88" t="s">
        <v>76</v>
      </c>
      <c r="L92" s="89"/>
      <c r="M92" s="90">
        <v>90</v>
      </c>
      <c r="N92" s="91" t="s">
        <v>500</v>
      </c>
      <c r="O92" s="88" t="s">
        <v>76</v>
      </c>
      <c r="P92" s="11"/>
    </row>
    <row r="93" spans="1:16" x14ac:dyDescent="0.25">
      <c r="A93" s="88">
        <v>91</v>
      </c>
      <c r="B93" s="88" t="s">
        <v>501</v>
      </c>
      <c r="C93" s="88" t="s">
        <v>76</v>
      </c>
      <c r="D93" s="89"/>
      <c r="E93" s="88">
        <v>91</v>
      </c>
      <c r="F93" s="88" t="s">
        <v>502</v>
      </c>
      <c r="G93" s="88" t="s">
        <v>76</v>
      </c>
      <c r="H93" s="89"/>
      <c r="I93" s="88">
        <v>91</v>
      </c>
      <c r="J93" s="88" t="s">
        <v>503</v>
      </c>
      <c r="K93" s="88" t="s">
        <v>76</v>
      </c>
      <c r="L93" s="89"/>
      <c r="M93" s="90">
        <v>91</v>
      </c>
      <c r="N93" s="91" t="s">
        <v>504</v>
      </c>
      <c r="O93" s="88" t="s">
        <v>76</v>
      </c>
      <c r="P93" s="11"/>
    </row>
    <row r="94" spans="1:16" x14ac:dyDescent="0.25">
      <c r="A94" s="88">
        <v>92</v>
      </c>
      <c r="B94" s="88" t="s">
        <v>505</v>
      </c>
      <c r="C94" s="88" t="s">
        <v>76</v>
      </c>
      <c r="D94" s="89"/>
      <c r="E94" s="88">
        <v>92</v>
      </c>
      <c r="F94" s="88" t="s">
        <v>506</v>
      </c>
      <c r="G94" s="88" t="s">
        <v>76</v>
      </c>
      <c r="H94" s="89"/>
      <c r="I94" s="88">
        <v>92</v>
      </c>
      <c r="J94" s="88" t="s">
        <v>507</v>
      </c>
      <c r="K94" s="88" t="s">
        <v>76</v>
      </c>
      <c r="L94" s="89"/>
      <c r="M94" s="90">
        <v>92</v>
      </c>
      <c r="N94" s="91" t="s">
        <v>508</v>
      </c>
      <c r="O94" s="88" t="s">
        <v>76</v>
      </c>
      <c r="P94" s="11"/>
    </row>
    <row r="95" spans="1:16" x14ac:dyDescent="0.25">
      <c r="A95" s="88">
        <v>93</v>
      </c>
      <c r="B95" s="88" t="s">
        <v>509</v>
      </c>
      <c r="C95" s="88" t="s">
        <v>76</v>
      </c>
      <c r="D95" s="89"/>
      <c r="E95" s="88">
        <v>93</v>
      </c>
      <c r="F95" s="88" t="s">
        <v>510</v>
      </c>
      <c r="G95" s="88" t="s">
        <v>76</v>
      </c>
      <c r="H95" s="89"/>
      <c r="I95" s="88">
        <v>93</v>
      </c>
      <c r="J95" s="88" t="s">
        <v>511</v>
      </c>
      <c r="K95" s="88" t="s">
        <v>76</v>
      </c>
      <c r="L95" s="89"/>
      <c r="M95" s="90">
        <v>93</v>
      </c>
      <c r="N95" s="91"/>
      <c r="O95" s="88" t="s">
        <v>76</v>
      </c>
      <c r="P95" s="11"/>
    </row>
    <row r="96" spans="1:16" x14ac:dyDescent="0.25">
      <c r="A96" s="88">
        <v>94</v>
      </c>
      <c r="B96" s="88" t="s">
        <v>512</v>
      </c>
      <c r="C96" s="88" t="s">
        <v>76</v>
      </c>
      <c r="D96" s="89"/>
      <c r="E96" s="88">
        <v>94</v>
      </c>
      <c r="F96" s="88" t="s">
        <v>513</v>
      </c>
      <c r="G96" s="88" t="s">
        <v>76</v>
      </c>
      <c r="H96" s="89"/>
      <c r="I96" s="88">
        <v>94</v>
      </c>
      <c r="J96" s="88" t="s">
        <v>514</v>
      </c>
      <c r="K96" s="88" t="s">
        <v>76</v>
      </c>
      <c r="L96" s="89"/>
      <c r="M96" s="90">
        <v>94</v>
      </c>
      <c r="N96" s="91"/>
      <c r="O96" s="88" t="s">
        <v>76</v>
      </c>
      <c r="P96" s="11"/>
    </row>
    <row r="97" spans="1:16" x14ac:dyDescent="0.25">
      <c r="A97" s="88">
        <v>95</v>
      </c>
      <c r="B97" s="88" t="s">
        <v>515</v>
      </c>
      <c r="C97" s="88" t="s">
        <v>76</v>
      </c>
      <c r="D97" s="89"/>
      <c r="E97" s="88">
        <v>95</v>
      </c>
      <c r="F97" s="88" t="s">
        <v>516</v>
      </c>
      <c r="G97" s="88" t="s">
        <v>76</v>
      </c>
      <c r="H97" s="89"/>
      <c r="I97" s="88">
        <v>95</v>
      </c>
      <c r="J97" s="88"/>
      <c r="K97" s="88" t="s">
        <v>76</v>
      </c>
      <c r="L97" s="89"/>
      <c r="M97" s="90">
        <v>95</v>
      </c>
      <c r="N97" s="91"/>
      <c r="O97" s="88" t="s">
        <v>76</v>
      </c>
      <c r="P97" s="11"/>
    </row>
    <row r="98" spans="1:16" x14ac:dyDescent="0.25">
      <c r="A98" s="88">
        <v>96</v>
      </c>
      <c r="B98" s="88"/>
      <c r="C98" s="88" t="s">
        <v>76</v>
      </c>
      <c r="D98" s="89"/>
      <c r="E98" s="88">
        <v>96</v>
      </c>
      <c r="F98" s="88" t="s">
        <v>517</v>
      </c>
      <c r="G98" s="88" t="s">
        <v>76</v>
      </c>
      <c r="H98" s="89"/>
      <c r="I98" s="88">
        <v>96</v>
      </c>
      <c r="J98" s="88"/>
      <c r="K98" s="88" t="s">
        <v>76</v>
      </c>
      <c r="L98" s="89"/>
      <c r="M98" s="90">
        <v>96</v>
      </c>
      <c r="N98" s="91"/>
      <c r="O98" s="88" t="s">
        <v>76</v>
      </c>
      <c r="P98" s="11"/>
    </row>
    <row r="99" spans="1:16" x14ac:dyDescent="0.25">
      <c r="A99" s="88">
        <v>97</v>
      </c>
      <c r="B99" s="88"/>
      <c r="C99" s="88" t="s">
        <v>76</v>
      </c>
      <c r="D99" s="89"/>
      <c r="E99" s="88">
        <v>97</v>
      </c>
      <c r="F99" s="88"/>
      <c r="G99" s="88" t="s">
        <v>76</v>
      </c>
      <c r="H99" s="89"/>
      <c r="I99" s="88">
        <v>97</v>
      </c>
      <c r="J99" s="88"/>
      <c r="K99" s="88" t="s">
        <v>76</v>
      </c>
      <c r="L99" s="89"/>
      <c r="M99" s="90">
        <v>97</v>
      </c>
      <c r="N99" s="91"/>
      <c r="O99" s="88" t="s">
        <v>76</v>
      </c>
      <c r="P99" s="11"/>
    </row>
    <row r="100" spans="1:16" x14ac:dyDescent="0.25">
      <c r="A100" s="88">
        <v>98</v>
      </c>
      <c r="B100" s="88"/>
      <c r="C100" s="88" t="s">
        <v>76</v>
      </c>
      <c r="D100" s="89"/>
      <c r="E100" s="88">
        <v>98</v>
      </c>
      <c r="F100" s="88"/>
      <c r="G100" s="88" t="s">
        <v>76</v>
      </c>
      <c r="H100" s="89"/>
      <c r="I100" s="88">
        <v>98</v>
      </c>
      <c r="J100" s="88"/>
      <c r="K100" s="88" t="s">
        <v>76</v>
      </c>
      <c r="L100" s="89"/>
      <c r="M100" s="90">
        <v>98</v>
      </c>
      <c r="N100" s="91"/>
      <c r="O100" s="88" t="s">
        <v>76</v>
      </c>
      <c r="P100" s="11"/>
    </row>
    <row r="101" spans="1:16" x14ac:dyDescent="0.25">
      <c r="A101" s="88">
        <v>99</v>
      </c>
      <c r="B101" s="88"/>
      <c r="C101" s="88" t="s">
        <v>76</v>
      </c>
      <c r="D101" s="89"/>
      <c r="E101" s="88">
        <v>99</v>
      </c>
      <c r="F101" s="88"/>
      <c r="G101" s="88" t="s">
        <v>76</v>
      </c>
      <c r="H101" s="89"/>
      <c r="I101" s="88">
        <v>99</v>
      </c>
      <c r="J101" s="88"/>
      <c r="K101" s="88" t="s">
        <v>76</v>
      </c>
      <c r="L101" s="89"/>
      <c r="M101" s="90">
        <v>99</v>
      </c>
      <c r="N101" s="91"/>
      <c r="O101" s="88" t="s">
        <v>76</v>
      </c>
      <c r="P101" s="11"/>
    </row>
    <row r="102" spans="1:16" x14ac:dyDescent="0.25">
      <c r="A102" s="88">
        <v>100</v>
      </c>
      <c r="B102" s="88"/>
      <c r="C102" s="88" t="s">
        <v>76</v>
      </c>
      <c r="D102" s="89"/>
      <c r="E102" s="88">
        <v>100</v>
      </c>
      <c r="F102" s="88"/>
      <c r="G102" s="88" t="s">
        <v>76</v>
      </c>
      <c r="H102" s="89"/>
      <c r="I102" s="88">
        <v>100</v>
      </c>
      <c r="J102" s="88"/>
      <c r="K102" s="88" t="s">
        <v>76</v>
      </c>
      <c r="L102" s="89"/>
      <c r="M102" s="90">
        <v>100</v>
      </c>
      <c r="N102" s="91"/>
      <c r="O102" s="88" t="s">
        <v>76</v>
      </c>
      <c r="P102" s="11"/>
    </row>
  </sheetData>
  <sheetProtection password="CC45" sheet="1" objects="1" scenarios="1" autoFilter="0"/>
  <sortState xmlns:xlrd2="http://schemas.microsoft.com/office/spreadsheetml/2017/richdata2" ref="M34:O49">
    <sortCondition ref="M34:M49"/>
  </sortState>
  <mergeCells count="4">
    <mergeCell ref="A1:C1"/>
    <mergeCell ref="E1:G1"/>
    <mergeCell ref="I1:K1"/>
    <mergeCell ref="M1:O1"/>
  </mergeCells>
  <pageMargins left="1.6141732283464567" right="3.937007874015748E-2" top="0.74803149606299213" bottom="0.35433070866141736" header="0.31496062992125984" footer="0.31496062992125984"/>
  <pageSetup paperSize="9" scale="4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Home!$F$4:$F$9</xm:f>
          </x14:formula1>
          <xm:sqref>K3:K102 C3:C102 G3:G102 O3:O102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5" tint="0.59999389629810485"/>
  </sheetPr>
  <dimension ref="A1:AZ316"/>
  <sheetViews>
    <sheetView showZeros="0" topLeftCell="G35" zoomScaleNormal="100" workbookViewId="0">
      <selection activeCell="S65" sqref="S65"/>
    </sheetView>
  </sheetViews>
  <sheetFormatPr defaultRowHeight="15" x14ac:dyDescent="0.25"/>
  <cols>
    <col min="1" max="1" width="9.140625" style="60" hidden="1" customWidth="1"/>
    <col min="2" max="2" width="7.42578125" style="60" hidden="1" customWidth="1"/>
    <col min="3" max="3" width="6.85546875" style="60" hidden="1" customWidth="1"/>
    <col min="4" max="4" width="9.140625" style="60" hidden="1" customWidth="1"/>
    <col min="5" max="5" width="6" style="60" hidden="1" customWidth="1"/>
    <col min="6" max="6" width="11.140625" style="60" hidden="1" customWidth="1"/>
    <col min="7" max="7" width="5.5703125" style="62" customWidth="1"/>
    <col min="8" max="8" width="6.7109375" style="62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60" hidden="1" customWidth="1"/>
    <col min="22" max="22" width="13.5703125" style="60" hidden="1" customWidth="1"/>
    <col min="23" max="23" width="13.7109375" style="60" hidden="1" customWidth="1"/>
    <col min="24" max="24" width="4.7109375" style="60" hidden="1" customWidth="1"/>
    <col min="25" max="25" width="23" style="60" hidden="1" customWidth="1"/>
    <col min="26" max="38" width="4.7109375" style="60" hidden="1" customWidth="1"/>
    <col min="39" max="39" width="9.140625" style="60" hidden="1" customWidth="1"/>
    <col min="40" max="52" width="9.140625" hidden="1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60" t="str">
        <f ca="1">CONCATENATE(W1,X1)</f>
        <v>Home!$B5</v>
      </c>
      <c r="W1" s="60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5</v>
      </c>
      <c r="Y1" t="str">
        <f ca="1">MID(CELL("Filename",A1),SEARCH("]",CELL("Filename",A1),1)+1,32)</f>
        <v>Minor_Girls</v>
      </c>
      <c r="AA1" s="128" t="str">
        <f ca="1">Y1</f>
        <v>Minor_Girls</v>
      </c>
      <c r="AB1" s="128"/>
      <c r="AC1" s="128"/>
      <c r="AD1" s="128"/>
      <c r="AE1" s="60" t="str">
        <f ca="1">CONCATENATE(Y1," ",Z1)</f>
        <v xml:space="preserve">Minor_Girls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60" t="str">
        <f ca="1">CONCATENATE(W2,X2)</f>
        <v>Home!$D5</v>
      </c>
      <c r="W2" s="60" t="s">
        <v>34</v>
      </c>
      <c r="X2" s="60">
        <f ca="1">X1</f>
        <v>5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60"/>
      <c r="B5" s="60"/>
      <c r="C5" s="60"/>
      <c r="D5" s="60"/>
      <c r="E5" s="60"/>
      <c r="F5" s="60"/>
      <c r="G5" s="68" t="str">
        <f ca="1">INDIRECT(V1)</f>
        <v>Minor Girls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62" t="s">
        <v>0</v>
      </c>
      <c r="H6" s="62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>
        <f ca="1">IF(O7=C6,COUNTIF(O7:O7,C6),"")</f>
        <v>1</v>
      </c>
      <c r="D7" s="1" t="str">
        <f ca="1">IF(O7=D6,COUNTIF(O7:O7,D6),"")</f>
        <v/>
      </c>
      <c r="E7" s="1" t="str">
        <f ca="1">IF(O7=E6,COUNTIF(O7:O7,E6),"")</f>
        <v/>
      </c>
      <c r="F7" s="1" t="str">
        <f ca="1">IF(O7=F6,COUNTIF(O7:O7,F6),"")</f>
        <v/>
      </c>
      <c r="G7" s="62">
        <f t="shared" ref="G7:G70" si="0">IF(LEFT(S7,1)="D",0,AM7)</f>
        <v>1</v>
      </c>
      <c r="H7" s="7">
        <v>41</v>
      </c>
      <c r="I7" s="129" t="str">
        <f t="shared" ref="I7:I70" ca="1" si="1">IFERROR(VLOOKUP(H7,INDIRECT($AA$1),2,0),"")</f>
        <v>Charlotte Dillon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Durham</v>
      </c>
      <c r="P7" s="59"/>
      <c r="Q7" s="59"/>
      <c r="R7" s="59"/>
      <c r="S7" s="67">
        <v>10.48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 t="str">
        <f ca="1">IF(O8=B6,COUNTIF(O7:O8,B6),"")</f>
        <v/>
      </c>
      <c r="C8" s="1" t="str">
        <f ca="1">IF(O8=C6,COUNTIF(O7:O8,C6),"")</f>
        <v/>
      </c>
      <c r="D8" s="1" t="str">
        <f ca="1">IF(O8=D6,COUNTIF(O7:O8,D6),"")</f>
        <v/>
      </c>
      <c r="E8" s="1">
        <f ca="1">IF(O8=E6,COUNTIF(O7:O8,E6),"")</f>
        <v>1</v>
      </c>
      <c r="F8" s="1" t="str">
        <f ca="1">IF(O8=F6,COUNTIF(O7:O8,F6),"")</f>
        <v/>
      </c>
      <c r="G8" s="62">
        <f t="shared" si="0"/>
        <v>2</v>
      </c>
      <c r="H8" s="7">
        <v>81</v>
      </c>
      <c r="I8" s="129" t="str">
        <f t="shared" ca="1" si="1"/>
        <v>Lottie Langan</v>
      </c>
      <c r="J8" s="129"/>
      <c r="K8" s="129"/>
      <c r="L8" s="129"/>
      <c r="M8" s="129"/>
      <c r="N8" s="129"/>
      <c r="O8" s="59" t="str">
        <f t="shared" ca="1" si="2"/>
        <v>North Yorkshire</v>
      </c>
      <c r="P8" s="59"/>
      <c r="Q8" s="59"/>
      <c r="R8" s="59"/>
      <c r="S8" s="67">
        <v>10.58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>
        <f ca="1">IF(O9=B6,COUNTIF(O7:O9,B6),"")</f>
        <v>1</v>
      </c>
      <c r="C9" s="1" t="str">
        <f ca="1">IF(O9=C6,COUNTIF(O7:O9,C6),"")</f>
        <v/>
      </c>
      <c r="D9" s="1" t="str">
        <f ca="1">IF(O9=D6,COUNTIF(O7:O9,D6),"")</f>
        <v/>
      </c>
      <c r="E9" s="1" t="str">
        <f ca="1">IF(O9=E6,COUNTIF(O7:O9,E6),"")</f>
        <v/>
      </c>
      <c r="F9" s="1" t="str">
        <f ca="1">IF(O9=F6,COUNTIF(O7:O9,F6),"")</f>
        <v/>
      </c>
      <c r="G9" s="62">
        <f t="shared" si="0"/>
        <v>3</v>
      </c>
      <c r="H9" s="7">
        <v>21</v>
      </c>
      <c r="I9" s="129" t="str">
        <f t="shared" ca="1" si="1"/>
        <v>Georgia Bell</v>
      </c>
      <c r="J9" s="129"/>
      <c r="K9" s="129"/>
      <c r="L9" s="129"/>
      <c r="M9" s="129"/>
      <c r="N9" s="129"/>
      <c r="O9" s="59" t="str">
        <f t="shared" ca="1" si="2"/>
        <v>Cumbria</v>
      </c>
      <c r="P9" s="59"/>
      <c r="Q9" s="59"/>
      <c r="R9" s="59"/>
      <c r="S9" s="67">
        <v>11.1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 t="str">
        <f ca="1">IF(O10=B6,COUNTIF(O7:O10,B6),"")</f>
        <v/>
      </c>
      <c r="C10" s="1" t="str">
        <f ca="1">IF(O10=C6,COUNTIF(O7:O10,C6),"")</f>
        <v/>
      </c>
      <c r="D10" s="1" t="str">
        <f ca="1">IF(O10=D6,COUNTIF(O7:O10,D6),"")</f>
        <v/>
      </c>
      <c r="E10" s="1">
        <f ca="1">IF(O10=E6,COUNTIF(O7:O10,E6),"")</f>
        <v>2</v>
      </c>
      <c r="F10" s="1" t="str">
        <f ca="1">IF(O10=F6,COUNTIF(O7:O10,F6),"")</f>
        <v/>
      </c>
      <c r="G10" s="62">
        <f t="shared" si="0"/>
        <v>4</v>
      </c>
      <c r="H10" s="7">
        <v>82</v>
      </c>
      <c r="I10" s="129" t="str">
        <f t="shared" ca="1" si="1"/>
        <v>Amy Kennedy</v>
      </c>
      <c r="J10" s="129"/>
      <c r="K10" s="129"/>
      <c r="L10" s="129"/>
      <c r="M10" s="129"/>
      <c r="N10" s="129"/>
      <c r="O10" s="59" t="str">
        <f t="shared" ca="1" si="2"/>
        <v>North Yorkshire</v>
      </c>
      <c r="P10" s="59"/>
      <c r="Q10" s="59"/>
      <c r="R10" s="59"/>
      <c r="S10" s="67">
        <v>11.16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>
        <f ca="1">IF(O11=C6,COUNTIF(O7:O11,C6),"")</f>
        <v>2</v>
      </c>
      <c r="D11" s="1" t="str">
        <f ca="1">IF(O11=D6,COUNTIF(O7:O11,D6),"")</f>
        <v/>
      </c>
      <c r="E11" s="1" t="str">
        <f ca="1">IF(O11=E6,COUNTIF(O7:O11,E6),"")</f>
        <v/>
      </c>
      <c r="F11" s="1" t="str">
        <f ca="1">IF(O11=F6,COUNTIF(O7:O11,F6),"")</f>
        <v/>
      </c>
      <c r="G11" s="62">
        <f t="shared" si="0"/>
        <v>5</v>
      </c>
      <c r="H11" s="7">
        <v>43</v>
      </c>
      <c r="I11" s="129" t="str">
        <f t="shared" ca="1" si="1"/>
        <v>Annabel Milburn</v>
      </c>
      <c r="J11" s="129"/>
      <c r="K11" s="129"/>
      <c r="L11" s="129"/>
      <c r="M11" s="129"/>
      <c r="N11" s="129"/>
      <c r="O11" s="59" t="str">
        <f t="shared" ca="1" si="2"/>
        <v>Durham</v>
      </c>
      <c r="P11" s="59"/>
      <c r="Q11" s="59"/>
      <c r="R11" s="59"/>
      <c r="S11" s="67">
        <v>11.18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 t="str">
        <f ca="1">IF(O12=C6,COUNTIF(O7:O12,C6),"")</f>
        <v/>
      </c>
      <c r="D12" s="1">
        <f ca="1">IF(O12=D6,COUNTIF(O7:O12,D6),"")</f>
        <v>1</v>
      </c>
      <c r="E12" s="1" t="str">
        <f ca="1">IF(O12=E6,COUNTIF(O7:O12,E6),"")</f>
        <v/>
      </c>
      <c r="F12" s="1" t="str">
        <f ca="1">IF(O12=F6,COUNTIF(O7:O12,F6),"")</f>
        <v/>
      </c>
      <c r="G12" s="62">
        <f t="shared" si="0"/>
        <v>6</v>
      </c>
      <c r="H12" s="7">
        <v>61</v>
      </c>
      <c r="I12" s="129" t="str">
        <f t="shared" ca="1" si="1"/>
        <v>Hannah Wightman</v>
      </c>
      <c r="J12" s="129"/>
      <c r="K12" s="129"/>
      <c r="L12" s="129"/>
      <c r="M12" s="129"/>
      <c r="N12" s="129"/>
      <c r="O12" s="59" t="str">
        <f t="shared" ca="1" si="2"/>
        <v>Northumberland</v>
      </c>
      <c r="P12" s="59"/>
      <c r="Q12" s="59"/>
      <c r="R12" s="59"/>
      <c r="S12" s="67">
        <v>11.26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 t="str">
        <f ca="1">IF(O13=B6,COUNTIF(O7:O13,B6),"")</f>
        <v/>
      </c>
      <c r="C13" s="1" t="str">
        <f ca="1">IF(O13=C6,COUNTIF(O7:O13,C6),"")</f>
        <v/>
      </c>
      <c r="D13" s="1" t="str">
        <f ca="1">IF(O13=D6,COUNTIF(O7:O13,D6),"")</f>
        <v/>
      </c>
      <c r="E13" s="1">
        <f ca="1">IF(O13=E6,COUNTIF(O7:O13,E6),"")</f>
        <v>3</v>
      </c>
      <c r="F13" s="1" t="str">
        <f ca="1">IF(O13=F6,COUNTIF(O7:O13,F6),"")</f>
        <v/>
      </c>
      <c r="G13" s="62">
        <f t="shared" si="0"/>
        <v>7</v>
      </c>
      <c r="H13" s="7">
        <v>84</v>
      </c>
      <c r="I13" s="129" t="str">
        <f t="shared" ca="1" si="1"/>
        <v>Anna Harrison-Topham</v>
      </c>
      <c r="J13" s="129"/>
      <c r="K13" s="129"/>
      <c r="L13" s="129"/>
      <c r="M13" s="129"/>
      <c r="N13" s="129"/>
      <c r="O13" s="59" t="str">
        <f t="shared" ca="1" si="2"/>
        <v>North Yorkshire</v>
      </c>
      <c r="P13" s="59"/>
      <c r="Q13" s="59"/>
      <c r="R13" s="59"/>
      <c r="S13" s="67">
        <v>11.33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>
        <f ca="1">IF(O14=B6,COUNTIF(O7:O14,B6),"")</f>
        <v>2</v>
      </c>
      <c r="C14" s="1" t="str">
        <f ca="1">IF(O14=C6,COUNTIF(O7:O14,C6),"")</f>
        <v/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62">
        <f t="shared" si="0"/>
        <v>8</v>
      </c>
      <c r="H14" s="7">
        <v>22</v>
      </c>
      <c r="I14" s="129" t="str">
        <f t="shared" ca="1" si="1"/>
        <v>Sophie Cowin</v>
      </c>
      <c r="J14" s="129"/>
      <c r="K14" s="129"/>
      <c r="L14" s="129"/>
      <c r="M14" s="129"/>
      <c r="N14" s="129"/>
      <c r="O14" s="59" t="str">
        <f t="shared" ca="1" si="2"/>
        <v>Cumbria</v>
      </c>
      <c r="P14" s="59"/>
      <c r="Q14" s="59"/>
      <c r="R14" s="59"/>
      <c r="S14" s="67">
        <v>11.35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>
        <f ca="1">IF(O15=B6,COUNTIF(O7:O15,B6),"")</f>
        <v>3</v>
      </c>
      <c r="C15" s="1" t="str">
        <f ca="1">IF(O15=C6,COUNTIF(O7:O15,C6),"")</f>
        <v/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62">
        <f t="shared" si="0"/>
        <v>9</v>
      </c>
      <c r="H15" s="7">
        <v>23</v>
      </c>
      <c r="I15" s="129" t="str">
        <f t="shared" ca="1" si="1"/>
        <v>Erin Stone</v>
      </c>
      <c r="J15" s="129"/>
      <c r="K15" s="129"/>
      <c r="L15" s="129"/>
      <c r="M15" s="129"/>
      <c r="N15" s="129"/>
      <c r="O15" s="59" t="str">
        <f t="shared" ca="1" si="2"/>
        <v>Cumbria</v>
      </c>
      <c r="P15" s="59"/>
      <c r="Q15" s="59"/>
      <c r="R15" s="59"/>
      <c r="S15" s="67">
        <v>11.41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>
        <f ca="1">IF(O16=B6,COUNTIF(O7:O16,B6),"")</f>
        <v>4</v>
      </c>
      <c r="C16" s="1" t="str">
        <f ca="1">IF(O16=C6,COUNTIF(O7:O16,C6),"")</f>
        <v/>
      </c>
      <c r="D16" s="1" t="str">
        <f ca="1">IF(O16=D6,COUNTIF(O7:O16,D6),"")</f>
        <v/>
      </c>
      <c r="E16" s="1" t="str">
        <f ca="1">IF(O16=E6,COUNTIF(O7:O16,E6),"")</f>
        <v/>
      </c>
      <c r="F16" s="1" t="str">
        <f ca="1">IF(O16=F6,COUNTIF(O7:O16,F6),"")</f>
        <v/>
      </c>
      <c r="G16" s="62">
        <f t="shared" si="0"/>
        <v>10</v>
      </c>
      <c r="H16" s="7">
        <v>27</v>
      </c>
      <c r="I16" s="129" t="str">
        <f t="shared" ca="1" si="1"/>
        <v xml:space="preserve">Felicity Evans </v>
      </c>
      <c r="J16" s="129"/>
      <c r="K16" s="129"/>
      <c r="L16" s="129"/>
      <c r="M16" s="129"/>
      <c r="N16" s="129"/>
      <c r="O16" s="59" t="str">
        <f t="shared" ca="1" si="2"/>
        <v>Cumbria</v>
      </c>
      <c r="P16" s="59"/>
      <c r="Q16" s="59"/>
      <c r="R16" s="59"/>
      <c r="S16" s="67">
        <v>11.43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 t="str">
        <f ca="1">IF(O17=B6,COUNTIF(O7:O17,B6),"")</f>
        <v/>
      </c>
      <c r="C17" s="1">
        <f ca="1">IF(O17=C6,COUNTIF(O7:O17,C6),"")</f>
        <v>3</v>
      </c>
      <c r="D17" s="1" t="str">
        <f ca="1">IF(O17=D6,COUNTIF(O7:O17,D6),"")</f>
        <v/>
      </c>
      <c r="E17" s="1" t="str">
        <f ca="1">IF(O17=E6,COUNTIF(O7:O17,E6),"")</f>
        <v/>
      </c>
      <c r="F17" s="1" t="str">
        <f ca="1">IF(O17=F6,COUNTIF(O7:O17,F6),"")</f>
        <v/>
      </c>
      <c r="G17" s="62">
        <f t="shared" si="0"/>
        <v>11</v>
      </c>
      <c r="H17" s="7">
        <v>42</v>
      </c>
      <c r="I17" s="129" t="str">
        <f t="shared" ca="1" si="1"/>
        <v>Ella Jones</v>
      </c>
      <c r="J17" s="129"/>
      <c r="K17" s="129"/>
      <c r="L17" s="129"/>
      <c r="M17" s="129"/>
      <c r="N17" s="129"/>
      <c r="O17" s="59" t="str">
        <f t="shared" ca="1" si="2"/>
        <v>Durham</v>
      </c>
      <c r="P17" s="59"/>
      <c r="Q17" s="59"/>
      <c r="R17" s="59"/>
      <c r="S17" s="67">
        <v>11.48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 t="str">
        <f ca="1">IF(O18=C6,COUNTIF(O7:O18,C6),"")</f>
        <v/>
      </c>
      <c r="D18" s="1">
        <f ca="1">IF(O18=D6,COUNTIF(O7:O18,D6),"")</f>
        <v>2</v>
      </c>
      <c r="E18" s="1" t="str">
        <f ca="1">IF(O18=E6,COUNTIF(O7:O18,E6),"")</f>
        <v/>
      </c>
      <c r="F18" s="1" t="str">
        <f ca="1">IF(O18=F6,COUNTIF(O7:O18,F6),"")</f>
        <v/>
      </c>
      <c r="G18" s="62">
        <f t="shared" si="0"/>
        <v>12</v>
      </c>
      <c r="H18" s="7">
        <v>62</v>
      </c>
      <c r="I18" s="129" t="str">
        <f t="shared" ca="1" si="1"/>
        <v>Poppy Old</v>
      </c>
      <c r="J18" s="129"/>
      <c r="K18" s="129"/>
      <c r="L18" s="129"/>
      <c r="M18" s="129"/>
      <c r="N18" s="129"/>
      <c r="O18" s="59" t="str">
        <f t="shared" ca="1" si="2"/>
        <v>Northumberland</v>
      </c>
      <c r="P18" s="59"/>
      <c r="Q18" s="59"/>
      <c r="R18" s="59"/>
      <c r="S18" s="67">
        <v>11.5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>
        <f ca="1">IF(O19=B6,COUNTIF(O7:O19,B6),"")</f>
        <v>5</v>
      </c>
      <c r="C19" s="1" t="str">
        <f ca="1">IF(O19=C6,COUNTIF(O7:O19,C6),"")</f>
        <v/>
      </c>
      <c r="D19" s="1" t="str">
        <f ca="1">IF(O19=D6,COUNTIF(O7:O19,D6),"")</f>
        <v/>
      </c>
      <c r="E19" s="1" t="str">
        <f ca="1">IF(O19=E6,COUNTIF(O7:O19,E6),"")</f>
        <v/>
      </c>
      <c r="F19" s="1" t="str">
        <f ca="1">IF(O19=F6,COUNTIF(O7:O19,F6),"")</f>
        <v/>
      </c>
      <c r="G19" s="62">
        <f t="shared" si="0"/>
        <v>13</v>
      </c>
      <c r="H19" s="7">
        <v>38</v>
      </c>
      <c r="I19" s="129" t="str">
        <f t="shared" ca="1" si="1"/>
        <v>Olivia Swarbrick</v>
      </c>
      <c r="J19" s="129"/>
      <c r="K19" s="129"/>
      <c r="L19" s="129"/>
      <c r="M19" s="129"/>
      <c r="N19" s="129"/>
      <c r="O19" s="59" t="str">
        <f t="shared" ca="1" si="2"/>
        <v>Cumbria</v>
      </c>
      <c r="P19" s="59"/>
      <c r="Q19" s="59"/>
      <c r="R19" s="59"/>
      <c r="S19" s="67">
        <v>11.53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 t="str">
        <f ca="1">IF(O20=B6,COUNTIF(O7:O20,B6),"")</f>
        <v/>
      </c>
      <c r="C20" s="1" t="str">
        <f ca="1">IF(O20=C6,COUNTIF(O7:O20,C6),"")</f>
        <v/>
      </c>
      <c r="D20" s="1" t="str">
        <f ca="1">IF(O20=D6,COUNTIF(O7:O20,D6),"")</f>
        <v/>
      </c>
      <c r="E20" s="1">
        <f ca="1">IF(O20=E6,COUNTIF(O7:O20,E6),"")</f>
        <v>4</v>
      </c>
      <c r="F20" s="1" t="str">
        <f ca="1">IF(O20=F6,COUNTIF(O7:O20,F6),"")</f>
        <v/>
      </c>
      <c r="G20" s="62">
        <f t="shared" si="0"/>
        <v>14</v>
      </c>
      <c r="H20" s="7">
        <v>90</v>
      </c>
      <c r="I20" s="129" t="str">
        <f t="shared" ca="1" si="1"/>
        <v>Amelie Winter</v>
      </c>
      <c r="J20" s="129"/>
      <c r="K20" s="129"/>
      <c r="L20" s="129"/>
      <c r="M20" s="129"/>
      <c r="N20" s="129"/>
      <c r="O20" s="59" t="str">
        <f t="shared" ca="1" si="2"/>
        <v>North Yorkshire</v>
      </c>
      <c r="P20" s="59"/>
      <c r="Q20" s="59"/>
      <c r="R20" s="59"/>
      <c r="S20" s="67">
        <v>11.56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 t="str">
        <f ca="1">IF(O21=B6,COUNTIF(O7:O21,B6),"")</f>
        <v/>
      </c>
      <c r="C21" s="1" t="str">
        <f ca="1">IF(O21=C6,COUNTIF(O7:O21,C6),"")</f>
        <v/>
      </c>
      <c r="D21" s="1" t="str">
        <f ca="1">IF(O21=D6,COUNTIF(O7:O21,D6),"")</f>
        <v/>
      </c>
      <c r="E21" s="1">
        <f ca="1">IF(O21=E6,COUNTIF(O7:O21,E6),"")</f>
        <v>5</v>
      </c>
      <c r="F21" s="1" t="str">
        <f ca="1">IF(O21=F6,COUNTIF(O7:O21,F6),"")</f>
        <v/>
      </c>
      <c r="G21" s="62">
        <f t="shared" si="0"/>
        <v>15</v>
      </c>
      <c r="H21" s="7">
        <v>93</v>
      </c>
      <c r="I21" s="129" t="str">
        <f t="shared" ca="1" si="1"/>
        <v>Seren Melling</v>
      </c>
      <c r="J21" s="129"/>
      <c r="K21" s="129"/>
      <c r="L21" s="129"/>
      <c r="M21" s="129"/>
      <c r="N21" s="129"/>
      <c r="O21" s="59" t="str">
        <f t="shared" ca="1" si="2"/>
        <v>North Yorkshire</v>
      </c>
      <c r="P21" s="59"/>
      <c r="Q21" s="59"/>
      <c r="R21" s="59"/>
      <c r="S21" s="67">
        <v>11.59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 t="str">
        <f ca="1">IF(O22=D6,COUNTIF(O7:O22,D6),"")</f>
        <v/>
      </c>
      <c r="E22" s="1">
        <f ca="1">IF(O22=E6,COUNTIF(O7:O22,E6),"")</f>
        <v>6</v>
      </c>
      <c r="F22" s="1" t="str">
        <f ca="1">IF(O22=F6,COUNTIF(O7:O22,F6),"")</f>
        <v/>
      </c>
      <c r="G22" s="62">
        <f t="shared" si="0"/>
        <v>16</v>
      </c>
      <c r="H22" s="7">
        <v>85</v>
      </c>
      <c r="I22" s="129" t="str">
        <f t="shared" ca="1" si="1"/>
        <v>Kathryn Clague</v>
      </c>
      <c r="J22" s="129"/>
      <c r="K22" s="129"/>
      <c r="L22" s="129"/>
      <c r="M22" s="129"/>
      <c r="N22" s="129"/>
      <c r="O22" s="59" t="str">
        <f t="shared" ca="1" si="2"/>
        <v>North Yorkshire</v>
      </c>
      <c r="P22" s="59"/>
      <c r="Q22" s="59"/>
      <c r="R22" s="59"/>
      <c r="S22" s="67">
        <v>12.02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3</v>
      </c>
      <c r="E23" s="1" t="str">
        <f ca="1">IF(O23=E6,COUNTIF(O7:O23,E6),"")</f>
        <v/>
      </c>
      <c r="F23" s="1" t="str">
        <f ca="1">IF(O23=F6,COUNTIF(O7:O23,F6),"")</f>
        <v/>
      </c>
      <c r="G23" s="62">
        <f t="shared" si="0"/>
        <v>17</v>
      </c>
      <c r="H23" s="7">
        <v>63</v>
      </c>
      <c r="I23" s="129" t="str">
        <f t="shared" ca="1" si="1"/>
        <v>Tabitha Robson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12.05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 t="str">
        <f ca="1">IF(O24=B6,COUNTIF(O7:O24,B6),"")</f>
        <v/>
      </c>
      <c r="C24" s="1" t="str">
        <f ca="1">IF(O24=C6,COUNTIF(O7:O24,C6),"")</f>
        <v/>
      </c>
      <c r="D24" s="1">
        <f ca="1">IF(O24=D6,COUNTIF(O7:O24,D6),"")</f>
        <v>4</v>
      </c>
      <c r="E24" s="1" t="str">
        <f ca="1">IF(O24=E6,COUNTIF(O7:O24,E6),"")</f>
        <v/>
      </c>
      <c r="F24" s="1" t="str">
        <f ca="1">IF(O24=F6,COUNTIF(O7:O24,F6),"")</f>
        <v/>
      </c>
      <c r="G24" s="62">
        <f t="shared" si="0"/>
        <v>18</v>
      </c>
      <c r="H24" s="7">
        <v>70</v>
      </c>
      <c r="I24" s="129" t="str">
        <f t="shared" ca="1" si="1"/>
        <v>Lilia Purvis</v>
      </c>
      <c r="J24" s="129"/>
      <c r="K24" s="129"/>
      <c r="L24" s="129"/>
      <c r="M24" s="129"/>
      <c r="N24" s="129"/>
      <c r="O24" s="59" t="str">
        <f t="shared" ca="1" si="2"/>
        <v>Northumberland</v>
      </c>
      <c r="P24" s="59"/>
      <c r="Q24" s="59"/>
      <c r="R24" s="59"/>
      <c r="S24" s="67">
        <v>12.06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>
        <f ca="1">IF(O25=B6,COUNTIF(O7:O25,B6),"")</f>
        <v>6</v>
      </c>
      <c r="C25" s="1" t="str">
        <f ca="1">IF(O25=C6,COUNTIF(O7:O25,C6),"")</f>
        <v/>
      </c>
      <c r="D25" s="1" t="str">
        <f ca="1">IF(O25=D6,COUNTIF(O7:O25,D6),"")</f>
        <v/>
      </c>
      <c r="E25" s="1" t="str">
        <f ca="1">IF(O25=E6,COUNTIF(O7:O25,E6),"")</f>
        <v/>
      </c>
      <c r="F25" s="1" t="str">
        <f ca="1">IF(O25=F6,COUNTIF(O7:O25,F6),"")</f>
        <v/>
      </c>
      <c r="G25" s="62">
        <f t="shared" si="0"/>
        <v>19</v>
      </c>
      <c r="H25" s="7">
        <v>26</v>
      </c>
      <c r="I25" s="129" t="str">
        <f t="shared" ca="1" si="1"/>
        <v>Ella Martindale</v>
      </c>
      <c r="J25" s="129"/>
      <c r="K25" s="129"/>
      <c r="L25" s="129"/>
      <c r="M25" s="129"/>
      <c r="N25" s="129"/>
      <c r="O25" s="59" t="str">
        <f t="shared" ca="1" si="2"/>
        <v>Cumbria</v>
      </c>
      <c r="P25" s="59"/>
      <c r="Q25" s="59"/>
      <c r="R25" s="59"/>
      <c r="S25" s="67">
        <v>12.08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 t="str">
        <f ca="1">IF(O26=C6,COUNTIF(O7:O26,C6),"")</f>
        <v/>
      </c>
      <c r="D26" s="1" t="str">
        <f ca="1">IF(O26=D6,COUNTIF(O7:O26,D6),"")</f>
        <v/>
      </c>
      <c r="E26" s="1">
        <f ca="1">IF(O26=E6,COUNTIF(O7:O26,E6),"")</f>
        <v>7</v>
      </c>
      <c r="F26" s="1" t="str">
        <f ca="1">IF(O26=F6,COUNTIF(O7:O26,F6),"")</f>
        <v/>
      </c>
      <c r="G26" s="62">
        <f t="shared" si="0"/>
        <v>20</v>
      </c>
      <c r="H26" s="7">
        <v>88</v>
      </c>
      <c r="I26" s="129" t="str">
        <f t="shared" ca="1" si="1"/>
        <v>Esme Pounder</v>
      </c>
      <c r="J26" s="129"/>
      <c r="K26" s="129"/>
      <c r="L26" s="129"/>
      <c r="M26" s="129"/>
      <c r="N26" s="129"/>
      <c r="O26" s="59" t="str">
        <f t="shared" ca="1" si="2"/>
        <v>North Yorkshire</v>
      </c>
      <c r="P26" s="59"/>
      <c r="Q26" s="59"/>
      <c r="R26" s="59"/>
      <c r="S26" s="67">
        <v>12.09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>
        <f ca="1">IF(O27=A6,COUNTIF(O7:O27,A6),"")</f>
        <v>1</v>
      </c>
      <c r="B27" s="1" t="str">
        <f ca="1">IF(O27=B6,COUNTIF(O7:O27,B6),"")</f>
        <v/>
      </c>
      <c r="C27" s="1" t="str">
        <f ca="1">IF(O27=C6,COUNTIF(O7:O27,C6),"")</f>
        <v/>
      </c>
      <c r="D27" s="1" t="str">
        <f ca="1">IF(O27=D6,COUNTIF(O7:O27,D6),"")</f>
        <v/>
      </c>
      <c r="E27" s="1" t="str">
        <f ca="1">IF(O27=E6,COUNTIF(O7:O27,E6),"")</f>
        <v/>
      </c>
      <c r="F27" s="1" t="str">
        <f ca="1">IF(O27=F6,COUNTIF(O7:O27,F6),"")</f>
        <v/>
      </c>
      <c r="G27" s="62">
        <f t="shared" si="0"/>
        <v>21</v>
      </c>
      <c r="H27" s="7">
        <v>2</v>
      </c>
      <c r="I27" s="129" t="str">
        <f t="shared" ca="1" si="1"/>
        <v>Ella Baker</v>
      </c>
      <c r="J27" s="129"/>
      <c r="K27" s="129"/>
      <c r="L27" s="129"/>
      <c r="M27" s="129"/>
      <c r="N27" s="129"/>
      <c r="O27" s="59" t="str">
        <f t="shared" ca="1" si="2"/>
        <v>Cleveland</v>
      </c>
      <c r="P27" s="59"/>
      <c r="Q27" s="59"/>
      <c r="R27" s="59"/>
      <c r="S27" s="67">
        <v>12.09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 t="str">
        <f ca="1">IF(O28=C6,COUNTIF(O7:O28,C6),"")</f>
        <v/>
      </c>
      <c r="D28" s="1">
        <f ca="1">IF(O28=D6,COUNTIF(O7:O28,D6),"")</f>
        <v>5</v>
      </c>
      <c r="E28" s="1" t="str">
        <f ca="1">IF(O28=E6,COUNTIF(O7:O28,E6),"")</f>
        <v/>
      </c>
      <c r="F28" s="1" t="str">
        <f ca="1">IF(O28=F6,COUNTIF(O7:O28,F6),"")</f>
        <v/>
      </c>
      <c r="G28" s="62">
        <f t="shared" si="0"/>
        <v>22</v>
      </c>
      <c r="H28" s="7">
        <v>71</v>
      </c>
      <c r="I28" s="129" t="str">
        <f t="shared" ca="1" si="1"/>
        <v>Marina Swift</v>
      </c>
      <c r="J28" s="129"/>
      <c r="K28" s="129"/>
      <c r="L28" s="129"/>
      <c r="M28" s="129"/>
      <c r="N28" s="129"/>
      <c r="O28" s="59" t="str">
        <f t="shared" ca="1" si="2"/>
        <v>Northumberland</v>
      </c>
      <c r="P28" s="59"/>
      <c r="Q28" s="59"/>
      <c r="R28" s="59"/>
      <c r="S28" s="67">
        <v>12.12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 t="str">
        <f ca="1">IF(O29=C6,COUNTIF(O7:O29,C6),"")</f>
        <v/>
      </c>
      <c r="D29" s="1" t="str">
        <f ca="1">IF(O29=D6,COUNTIF(O7:O29,D6),"")</f>
        <v/>
      </c>
      <c r="E29" s="1">
        <f ca="1">IF(O29=E6,COUNTIF(O7:O29,E6),"")</f>
        <v>8</v>
      </c>
      <c r="F29" s="1" t="str">
        <f ca="1">IF(O29=F6,COUNTIF(O7:O29,F6),"")</f>
        <v/>
      </c>
      <c r="G29" s="62">
        <f t="shared" si="0"/>
        <v>23</v>
      </c>
      <c r="H29" s="7">
        <v>89</v>
      </c>
      <c r="I29" s="129" t="str">
        <f t="shared" ca="1" si="1"/>
        <v>Matilda Stringer</v>
      </c>
      <c r="J29" s="129"/>
      <c r="K29" s="129"/>
      <c r="L29" s="129"/>
      <c r="M29" s="129"/>
      <c r="N29" s="129"/>
      <c r="O29" s="59" t="str">
        <f t="shared" ca="1" si="2"/>
        <v>North Yorkshire</v>
      </c>
      <c r="P29" s="59"/>
      <c r="Q29" s="59"/>
      <c r="R29" s="59"/>
      <c r="S29" s="67">
        <v>12.13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>
        <f ca="1">IF(O30=B6,COUNTIF(O7:O30,B6),"")</f>
        <v>7</v>
      </c>
      <c r="C30" s="1" t="str">
        <f ca="1">IF(O30=C6,COUNTIF(O7:O30,C6),"")</f>
        <v/>
      </c>
      <c r="D30" s="1" t="str">
        <f ca="1">IF(O30=D6,COUNTIF(O7:O30,D6),"")</f>
        <v/>
      </c>
      <c r="E30" s="1" t="str">
        <f ca="1">IF(O30=E6,COUNTIF(O7:O30,E6),"")</f>
        <v/>
      </c>
      <c r="F30" s="1" t="str">
        <f ca="1">IF(O30=F6,COUNTIF(O7:O30,F6),"")</f>
        <v/>
      </c>
      <c r="G30" s="62">
        <f t="shared" si="0"/>
        <v>24</v>
      </c>
      <c r="H30" s="7">
        <v>25</v>
      </c>
      <c r="I30" s="129" t="str">
        <f t="shared" ca="1" si="1"/>
        <v>Hannah Bushby</v>
      </c>
      <c r="J30" s="129"/>
      <c r="K30" s="129"/>
      <c r="L30" s="129"/>
      <c r="M30" s="129"/>
      <c r="N30" s="129"/>
      <c r="O30" s="59" t="str">
        <f t="shared" ca="1" si="2"/>
        <v>Cumbria</v>
      </c>
      <c r="P30" s="59"/>
      <c r="Q30" s="59"/>
      <c r="R30" s="59"/>
      <c r="S30" s="67">
        <v>12.14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 t="str">
        <f ca="1">IF(O31=B6,COUNTIF(O7:O31,B6),"")</f>
        <v/>
      </c>
      <c r="C31" s="1" t="str">
        <f ca="1">IF(O31=C6,COUNTIF(O7:O31,C6),"")</f>
        <v/>
      </c>
      <c r="D31" s="1" t="str">
        <f ca="1">IF(O31=D6,COUNTIF(O7:O31,D6),"")</f>
        <v/>
      </c>
      <c r="E31" s="1">
        <f ca="1">IF(O31=E6,COUNTIF(O7:O31,E6),"")</f>
        <v>9</v>
      </c>
      <c r="F31" s="1" t="str">
        <f ca="1">IF(O31=F6,COUNTIF(O7:O31,F6),"")</f>
        <v/>
      </c>
      <c r="G31" s="62">
        <f t="shared" si="0"/>
        <v>25</v>
      </c>
      <c r="H31" s="7">
        <v>87</v>
      </c>
      <c r="I31" s="129" t="str">
        <f t="shared" ca="1" si="1"/>
        <v>Olivia Aldham</v>
      </c>
      <c r="J31" s="129"/>
      <c r="K31" s="129"/>
      <c r="L31" s="129"/>
      <c r="M31" s="129"/>
      <c r="N31" s="129"/>
      <c r="O31" s="59" t="str">
        <f t="shared" ca="1" si="2"/>
        <v>North Yorkshire</v>
      </c>
      <c r="P31" s="59"/>
      <c r="Q31" s="59"/>
      <c r="R31" s="59"/>
      <c r="S31" s="67">
        <v>12.15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 t="str">
        <f ca="1">IF(O32=B6,COUNTIF(O7:O32,B6),"")</f>
        <v/>
      </c>
      <c r="C32" s="1">
        <f ca="1">IF(O32=C6,COUNTIF(O7:O32,C6),"")</f>
        <v>4</v>
      </c>
      <c r="D32" s="1" t="str">
        <f ca="1">IF(O32=D6,COUNTIF(O7:O32,D6),"")</f>
        <v/>
      </c>
      <c r="E32" s="1" t="str">
        <f ca="1">IF(O32=E6,COUNTIF(O7:O32,E6),"")</f>
        <v/>
      </c>
      <c r="F32" s="1" t="str">
        <f ca="1">IF(O32=F6,COUNTIF(O7:O32,F6),"")</f>
        <v/>
      </c>
      <c r="G32" s="62">
        <f t="shared" si="0"/>
        <v>26</v>
      </c>
      <c r="H32" s="7">
        <v>44</v>
      </c>
      <c r="I32" s="129" t="str">
        <f t="shared" ca="1" si="1"/>
        <v>Isla Fishwick</v>
      </c>
      <c r="J32" s="129"/>
      <c r="K32" s="129"/>
      <c r="L32" s="129"/>
      <c r="M32" s="129"/>
      <c r="N32" s="129"/>
      <c r="O32" s="59" t="str">
        <f t="shared" ca="1" si="2"/>
        <v>Durham</v>
      </c>
      <c r="P32" s="59"/>
      <c r="Q32" s="59"/>
      <c r="R32" s="59"/>
      <c r="S32" s="67">
        <v>12.16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>
        <f ca="1">IF(O33=B6,COUNTIF(O7:O33,B6),"")</f>
        <v>8</v>
      </c>
      <c r="C33" s="1" t="str">
        <f ca="1">IF(O33=C6,COUNTIF(O7:O33,C6),"")</f>
        <v/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62">
        <f t="shared" si="0"/>
        <v>27</v>
      </c>
      <c r="H33" s="7">
        <v>28</v>
      </c>
      <c r="I33" s="129" t="str">
        <f t="shared" ca="1" si="1"/>
        <v>Ellie Callander</v>
      </c>
      <c r="J33" s="129"/>
      <c r="K33" s="129"/>
      <c r="L33" s="129"/>
      <c r="M33" s="129"/>
      <c r="N33" s="129"/>
      <c r="O33" s="59" t="str">
        <f t="shared" ca="1" si="2"/>
        <v>Cumbria</v>
      </c>
      <c r="P33" s="59"/>
      <c r="Q33" s="59"/>
      <c r="R33" s="59"/>
      <c r="S33" s="67">
        <v>12.19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>
        <f ca="1">IF(O34=C6,COUNTIF(O7:O34,C6),"")</f>
        <v>5</v>
      </c>
      <c r="D34" s="1" t="str">
        <f ca="1">IF(O34=D6,COUNTIF(O7:O34,D6),"")</f>
        <v/>
      </c>
      <c r="E34" s="1" t="str">
        <f ca="1">IF(O34=E6,COUNTIF(O7:O34,E6),"")</f>
        <v/>
      </c>
      <c r="F34" s="1" t="str">
        <f ca="1">IF(O34=F6,COUNTIF(O7:O34,F6),"")</f>
        <v/>
      </c>
      <c r="G34" s="62">
        <f t="shared" si="0"/>
        <v>28</v>
      </c>
      <c r="H34" s="7">
        <v>45</v>
      </c>
      <c r="I34" s="129" t="str">
        <f t="shared" ca="1" si="1"/>
        <v>Aoife Bell Watson</v>
      </c>
      <c r="J34" s="129"/>
      <c r="K34" s="129"/>
      <c r="L34" s="129"/>
      <c r="M34" s="129"/>
      <c r="N34" s="129"/>
      <c r="O34" s="59" t="str">
        <f t="shared" ca="1" si="2"/>
        <v>Durham</v>
      </c>
      <c r="P34" s="59"/>
      <c r="Q34" s="59"/>
      <c r="R34" s="59"/>
      <c r="S34" s="67">
        <v>12.22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>
        <f ca="1">IF(O35=B6,COUNTIF(O7:O35,B6),"")</f>
        <v>9</v>
      </c>
      <c r="C35" s="1" t="str">
        <f ca="1">IF(O35=C6,COUNTIF(O7:O35,C6),"")</f>
        <v/>
      </c>
      <c r="D35" s="1" t="str">
        <f ca="1">IF(O35=D6,COUNTIF(O7:O35,D6),"")</f>
        <v/>
      </c>
      <c r="E35" s="1" t="str">
        <f ca="1">IF(O35=E6,COUNTIF(O7:O35,E6),"")</f>
        <v/>
      </c>
      <c r="F35" s="1" t="str">
        <f ca="1">IF(O35=F6,COUNTIF(O7:O35,F6),"")</f>
        <v/>
      </c>
      <c r="G35" s="62">
        <f t="shared" si="0"/>
        <v>29</v>
      </c>
      <c r="H35" s="7">
        <v>40</v>
      </c>
      <c r="I35" s="129" t="str">
        <f t="shared" ca="1" si="1"/>
        <v>Amara Rose</v>
      </c>
      <c r="J35" s="129"/>
      <c r="K35" s="129"/>
      <c r="L35" s="129"/>
      <c r="M35" s="129"/>
      <c r="N35" s="129"/>
      <c r="O35" s="59" t="str">
        <f t="shared" ca="1" si="2"/>
        <v>Cumbria</v>
      </c>
      <c r="P35" s="59"/>
      <c r="Q35" s="59"/>
      <c r="R35" s="59"/>
      <c r="S35" s="67">
        <v>12.25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>
        <f ca="1">IF(O36=B6,COUNTIF(O7:O36,B6),"")</f>
        <v>10</v>
      </c>
      <c r="C36" s="1" t="str">
        <f ca="1">IF(O36=C6,COUNTIF(O7:O36,C6),"")</f>
        <v/>
      </c>
      <c r="D36" s="1" t="str">
        <f ca="1">IF(O36=D6,COUNTIF(O7:O36,D6),"")</f>
        <v/>
      </c>
      <c r="E36" s="1" t="str">
        <f ca="1">IF(O36=E6,COUNTIF(O7:O36,E6),"")</f>
        <v/>
      </c>
      <c r="F36" s="1" t="str">
        <f ca="1">IF(O36=F6,COUNTIF(O7:O36,F6),"")</f>
        <v/>
      </c>
      <c r="G36" s="62">
        <f t="shared" si="0"/>
        <v>30</v>
      </c>
      <c r="H36" s="7">
        <v>36</v>
      </c>
      <c r="I36" s="129" t="str">
        <f t="shared" ca="1" si="1"/>
        <v>Marissa Evans</v>
      </c>
      <c r="J36" s="129"/>
      <c r="K36" s="129"/>
      <c r="L36" s="129"/>
      <c r="M36" s="129"/>
      <c r="N36" s="129"/>
      <c r="O36" s="59" t="str">
        <f t="shared" ca="1" si="2"/>
        <v>Cumbria</v>
      </c>
      <c r="P36" s="59"/>
      <c r="Q36" s="59"/>
      <c r="R36" s="59"/>
      <c r="S36" s="67">
        <v>12.26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>
        <f ca="1">IF(O37=B6,COUNTIF(O7:O37,B6),"")</f>
        <v>11</v>
      </c>
      <c r="C37" s="1" t="str">
        <f ca="1">IF(O37=C6,COUNTIF(O7:O37,C6),"")</f>
        <v/>
      </c>
      <c r="D37" s="1" t="str">
        <f ca="1">IF(O37=D6,COUNTIF(O7:O37,D6),"")</f>
        <v/>
      </c>
      <c r="E37" s="1" t="str">
        <f ca="1">IF(O37=E6,COUNTIF(O7:O37,E6),"")</f>
        <v/>
      </c>
      <c r="F37" s="1" t="str">
        <f ca="1">IF(O37=F6,COUNTIF(O7:O37,F6),"")</f>
        <v/>
      </c>
      <c r="G37" s="62">
        <f t="shared" si="0"/>
        <v>31</v>
      </c>
      <c r="H37" s="7">
        <v>31</v>
      </c>
      <c r="I37" s="129" t="str">
        <f t="shared" ca="1" si="1"/>
        <v>Amelia Tamblin</v>
      </c>
      <c r="J37" s="129"/>
      <c r="K37" s="129"/>
      <c r="L37" s="129"/>
      <c r="M37" s="129"/>
      <c r="N37" s="129"/>
      <c r="O37" s="59" t="str">
        <f t="shared" ca="1" si="2"/>
        <v>Cumbria</v>
      </c>
      <c r="P37" s="59"/>
      <c r="Q37" s="59"/>
      <c r="R37" s="59"/>
      <c r="S37" s="67">
        <v>12.28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>
        <f ca="1">IF(O38=B6,COUNTIF(O7:O38,B6),"")</f>
        <v>12</v>
      </c>
      <c r="C38" s="1" t="str">
        <f ca="1">IF(O38=C6,COUNTIF(O7:O38,C6),"")</f>
        <v/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62">
        <f t="shared" si="0"/>
        <v>32</v>
      </c>
      <c r="H38" s="7">
        <v>29</v>
      </c>
      <c r="I38" s="129" t="str">
        <f t="shared" ca="1" si="1"/>
        <v>Rachel Casson</v>
      </c>
      <c r="J38" s="129"/>
      <c r="K38" s="129"/>
      <c r="L38" s="129"/>
      <c r="M38" s="129"/>
      <c r="N38" s="129"/>
      <c r="O38" s="59" t="str">
        <f t="shared" ca="1" si="2"/>
        <v>Cumbria</v>
      </c>
      <c r="P38" s="59"/>
      <c r="Q38" s="59"/>
      <c r="R38" s="59"/>
      <c r="S38" s="67">
        <v>12.29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>
        <f ca="1">IF(O39=A6,COUNTIF(O7:O39,A6),"")</f>
        <v>2</v>
      </c>
      <c r="B39" s="1" t="str">
        <f ca="1">IF(O39=B6,COUNTIF(O7:O39,B6),"")</f>
        <v/>
      </c>
      <c r="C39" s="1" t="str">
        <f ca="1">IF(O39=C6,COUNTIF(O7:O39,C6),"")</f>
        <v/>
      </c>
      <c r="D39" s="1" t="str">
        <f ca="1">IF(O39=D6,COUNTIF(O7:O39,D6),"")</f>
        <v/>
      </c>
      <c r="E39" s="1" t="str">
        <f ca="1">IF(O39=E6,COUNTIF(O7:O39,E6),"")</f>
        <v/>
      </c>
      <c r="F39" s="1" t="str">
        <f ca="1">IF(O39=F6,COUNTIF(O7:O39,F6),"")</f>
        <v/>
      </c>
      <c r="G39" s="62">
        <f t="shared" si="0"/>
        <v>33</v>
      </c>
      <c r="H39" s="7">
        <v>3</v>
      </c>
      <c r="I39" s="129" t="str">
        <f t="shared" ca="1" si="1"/>
        <v>Elisha Rhodes</v>
      </c>
      <c r="J39" s="129"/>
      <c r="K39" s="129"/>
      <c r="L39" s="129"/>
      <c r="M39" s="129"/>
      <c r="N39" s="129"/>
      <c r="O39" s="59" t="str">
        <f t="shared" ca="1" si="2"/>
        <v>Cleveland</v>
      </c>
      <c r="P39" s="59"/>
      <c r="Q39" s="59"/>
      <c r="R39" s="59"/>
      <c r="S39" s="67">
        <v>12.29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 t="str">
        <f ca="1">IF(O40=B6,COUNTIF(O7:O40,B6),"")</f>
        <v/>
      </c>
      <c r="C40" s="1" t="str">
        <f ca="1">IF(O40=C6,COUNTIF(O7:O40,C6),"")</f>
        <v/>
      </c>
      <c r="D40" s="1" t="str">
        <f ca="1">IF(O40=D6,COUNTIF(O7:O40,D6),"")</f>
        <v/>
      </c>
      <c r="E40" s="1">
        <f ca="1">IF(O40=E6,COUNTIF(O7:O40,E6),"")</f>
        <v>10</v>
      </c>
      <c r="F40" s="1" t="str">
        <f ca="1">IF(O40=F6,COUNTIF(O7:O40,F6),"")</f>
        <v/>
      </c>
      <c r="G40" s="62">
        <f t="shared" si="0"/>
        <v>34</v>
      </c>
      <c r="H40" s="7">
        <v>92</v>
      </c>
      <c r="I40" s="129" t="str">
        <f t="shared" ca="1" si="1"/>
        <v>Megan Wilkinson</v>
      </c>
      <c r="J40" s="129"/>
      <c r="K40" s="129"/>
      <c r="L40" s="129"/>
      <c r="M40" s="129"/>
      <c r="N40" s="129"/>
      <c r="O40" s="59" t="str">
        <f t="shared" ca="1" si="2"/>
        <v>North Yorkshire</v>
      </c>
      <c r="P40" s="59"/>
      <c r="Q40" s="59"/>
      <c r="R40" s="59"/>
      <c r="S40" s="67">
        <v>12.3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 t="str">
        <f ca="1">IF(O41=C6,COUNTIF(O7:O41,C6),"")</f>
        <v/>
      </c>
      <c r="D41" s="1" t="str">
        <f ca="1">IF(O41=D6,COUNTIF(O7:O41,D6),"")</f>
        <v/>
      </c>
      <c r="E41" s="1">
        <f ca="1">IF(O41=E6,COUNTIF(O7:O41,E6),"")</f>
        <v>11</v>
      </c>
      <c r="F41" s="1" t="str">
        <f ca="1">IF(O41=F6,COUNTIF(O7:O41,F6),"")</f>
        <v/>
      </c>
      <c r="G41" s="62">
        <f t="shared" si="0"/>
        <v>35</v>
      </c>
      <c r="H41" s="7">
        <v>83</v>
      </c>
      <c r="I41" s="129" t="str">
        <f t="shared" ca="1" si="1"/>
        <v>Tilly Bristow</v>
      </c>
      <c r="J41" s="129"/>
      <c r="K41" s="129"/>
      <c r="L41" s="129"/>
      <c r="M41" s="129"/>
      <c r="N41" s="129"/>
      <c r="O41" s="59" t="str">
        <f t="shared" ca="1" si="2"/>
        <v>North Yorkshire</v>
      </c>
      <c r="P41" s="59"/>
      <c r="Q41" s="59"/>
      <c r="R41" s="59"/>
      <c r="S41" s="67">
        <v>12.32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>
        <f ca="1">IF(O42=B6,COUNTIF(O7:O42,B6),"")</f>
        <v>13</v>
      </c>
      <c r="C42" s="1" t="str">
        <f ca="1">IF(O42=C6,COUNTIF(O7:O42,C6),"")</f>
        <v/>
      </c>
      <c r="D42" s="1" t="str">
        <f ca="1">IF(O42=D6,COUNTIF(O7:O42,D6),"")</f>
        <v/>
      </c>
      <c r="E42" s="1" t="str">
        <f ca="1">IF(O42=E6,COUNTIF(O7:O42,E6),"")</f>
        <v/>
      </c>
      <c r="F42" s="1" t="str">
        <f ca="1">IF(O42=F6,COUNTIF(O7:O42,F6),"")</f>
        <v/>
      </c>
      <c r="G42" s="62">
        <f t="shared" si="0"/>
        <v>36</v>
      </c>
      <c r="H42" s="7">
        <v>35</v>
      </c>
      <c r="I42" s="129" t="str">
        <f t="shared" ca="1" si="1"/>
        <v>Tara Allan</v>
      </c>
      <c r="J42" s="129"/>
      <c r="K42" s="129"/>
      <c r="L42" s="129"/>
      <c r="M42" s="129"/>
      <c r="N42" s="129"/>
      <c r="O42" s="59" t="str">
        <f t="shared" ca="1" si="2"/>
        <v>Cumbria</v>
      </c>
      <c r="P42" s="59"/>
      <c r="Q42" s="59"/>
      <c r="R42" s="59"/>
      <c r="S42" s="67">
        <v>12.33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>
        <f ca="1">IF(O43=C6,COUNTIF(O7:O43,C6),"")</f>
        <v>6</v>
      </c>
      <c r="D43" s="1" t="str">
        <f ca="1">IF(O43=D6,COUNTIF(O7:O43,D6),"")</f>
        <v/>
      </c>
      <c r="E43" s="1" t="str">
        <f ca="1">IF(O43=E6,COUNTIF(O7:O43,E6),"")</f>
        <v/>
      </c>
      <c r="F43" s="1" t="str">
        <f ca="1">IF(O43=F6,COUNTIF(O7:O43,F6),"")</f>
        <v/>
      </c>
      <c r="G43" s="62">
        <f t="shared" si="0"/>
        <v>37</v>
      </c>
      <c r="H43" s="7">
        <v>46</v>
      </c>
      <c r="I43" s="129" t="str">
        <f t="shared" ca="1" si="1"/>
        <v>Ellie Fellows</v>
      </c>
      <c r="J43" s="129"/>
      <c r="K43" s="129"/>
      <c r="L43" s="129"/>
      <c r="M43" s="129"/>
      <c r="N43" s="129"/>
      <c r="O43" s="59" t="str">
        <f t="shared" ca="1" si="2"/>
        <v>Durham</v>
      </c>
      <c r="P43" s="59"/>
      <c r="Q43" s="59"/>
      <c r="R43" s="59"/>
      <c r="S43" s="67">
        <v>12.33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 t="str">
        <f ca="1">IF(O44=B6,COUNTIF(O7:O44,B6),"")</f>
        <v/>
      </c>
      <c r="C44" s="1">
        <f ca="1">IF(O44=C6,COUNTIF(O7:O44,C6),"")</f>
        <v>7</v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62">
        <f t="shared" si="0"/>
        <v>38</v>
      </c>
      <c r="H44" s="7">
        <v>47</v>
      </c>
      <c r="I44" s="129" t="str">
        <f t="shared" ca="1" si="1"/>
        <v>Abigail Thornley</v>
      </c>
      <c r="J44" s="129"/>
      <c r="K44" s="129"/>
      <c r="L44" s="129"/>
      <c r="M44" s="129"/>
      <c r="N44" s="129"/>
      <c r="O44" s="59" t="str">
        <f t="shared" ca="1" si="2"/>
        <v>Durham</v>
      </c>
      <c r="P44" s="59"/>
      <c r="Q44" s="59"/>
      <c r="R44" s="59"/>
      <c r="S44" s="67">
        <v>12.42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 t="str">
        <f ca="1">IF(O45=C6,COUNTIF(O7:O45,C6),"")</f>
        <v/>
      </c>
      <c r="D45" s="1">
        <f ca="1">IF(O45=D6,COUNTIF(O7:O45,D6),"")</f>
        <v>6</v>
      </c>
      <c r="E45" s="1" t="str">
        <f ca="1">IF(O45=E6,COUNTIF(O7:O45,E6),"")</f>
        <v/>
      </c>
      <c r="F45" s="1" t="str">
        <f ca="1">IF(O45=F6,COUNTIF(O7:O45,F6),"")</f>
        <v/>
      </c>
      <c r="G45" s="62">
        <f t="shared" si="0"/>
        <v>39</v>
      </c>
      <c r="H45" s="7">
        <v>64</v>
      </c>
      <c r="I45" s="129" t="str">
        <f t="shared" ca="1" si="1"/>
        <v>Shinade Creighton</v>
      </c>
      <c r="J45" s="129"/>
      <c r="K45" s="129"/>
      <c r="L45" s="129"/>
      <c r="M45" s="129"/>
      <c r="N45" s="129"/>
      <c r="O45" s="59" t="str">
        <f t="shared" ca="1" si="2"/>
        <v>Northumberland</v>
      </c>
      <c r="P45" s="59"/>
      <c r="Q45" s="59"/>
      <c r="R45" s="59"/>
      <c r="S45" s="67">
        <v>12.44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>
        <f ca="1">IF(O46=B6,COUNTIF(O7:O46,B6),"")</f>
        <v>14</v>
      </c>
      <c r="C46" s="1" t="str">
        <f ca="1">IF(O46=C6,COUNTIF(O7:O46,C6),"")</f>
        <v/>
      </c>
      <c r="D46" s="1" t="str">
        <f ca="1">IF(O46=D6,COUNTIF(O7:O46,D6),"")</f>
        <v/>
      </c>
      <c r="E46" s="1" t="str">
        <f ca="1">IF(O46=E6,COUNTIF(O7:O46,E6),"")</f>
        <v/>
      </c>
      <c r="F46" s="1" t="str">
        <f ca="1">IF(O46=F6,COUNTIF(O7:O46,F6),"")</f>
        <v/>
      </c>
      <c r="G46" s="62">
        <f t="shared" si="0"/>
        <v>40</v>
      </c>
      <c r="H46" s="7">
        <v>39</v>
      </c>
      <c r="I46" s="129" t="str">
        <f t="shared" ca="1" si="1"/>
        <v>Imogen Stoker</v>
      </c>
      <c r="J46" s="129"/>
      <c r="K46" s="129"/>
      <c r="L46" s="129"/>
      <c r="M46" s="129"/>
      <c r="N46" s="129"/>
      <c r="O46" s="59" t="str">
        <f t="shared" ca="1" si="2"/>
        <v>Cumbria</v>
      </c>
      <c r="P46" s="59"/>
      <c r="Q46" s="59"/>
      <c r="R46" s="59"/>
      <c r="S46" s="67">
        <v>12.45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>
        <f ca="1">IF(O47=B6,COUNTIF(O7:O47,B6),"")</f>
        <v>15</v>
      </c>
      <c r="C47" s="1" t="str">
        <f ca="1">IF(O47=C6,COUNTIF(O7:O47,C6),"")</f>
        <v/>
      </c>
      <c r="D47" s="1" t="str">
        <f ca="1">IF(O47=D6,COUNTIF(O7:O47,D6),"")</f>
        <v/>
      </c>
      <c r="E47" s="1" t="str">
        <f ca="1">IF(O47=E6,COUNTIF(O7:O47,E6),"")</f>
        <v/>
      </c>
      <c r="F47" s="1" t="str">
        <f ca="1">IF(O47=F6,COUNTIF(O7:O47,F6),"")</f>
        <v/>
      </c>
      <c r="G47" s="62">
        <f t="shared" si="0"/>
        <v>41</v>
      </c>
      <c r="H47" s="7">
        <v>37</v>
      </c>
      <c r="I47" s="129" t="str">
        <f t="shared" ca="1" si="1"/>
        <v>Beth Holman</v>
      </c>
      <c r="J47" s="129"/>
      <c r="K47" s="129"/>
      <c r="L47" s="129"/>
      <c r="M47" s="129"/>
      <c r="N47" s="129"/>
      <c r="O47" s="59" t="str">
        <f t="shared" ca="1" si="2"/>
        <v>Cumbria</v>
      </c>
      <c r="P47" s="59"/>
      <c r="Q47" s="59"/>
      <c r="R47" s="59"/>
      <c r="S47" s="67">
        <v>12.46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16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62">
        <f t="shared" si="0"/>
        <v>42</v>
      </c>
      <c r="H48" s="7">
        <v>30</v>
      </c>
      <c r="I48" s="129" t="str">
        <f t="shared" ca="1" si="1"/>
        <v>Kayleigh Wharton</v>
      </c>
      <c r="J48" s="129"/>
      <c r="K48" s="129"/>
      <c r="L48" s="129"/>
      <c r="M48" s="129"/>
      <c r="N48" s="129"/>
      <c r="O48" s="59" t="str">
        <f t="shared" ca="1" si="2"/>
        <v>Cumbria</v>
      </c>
      <c r="P48" s="59"/>
      <c r="Q48" s="59"/>
      <c r="R48" s="59"/>
      <c r="S48" s="67">
        <v>12.48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 t="str">
        <f ca="1">IF(O49=C6,COUNTIF(O7:O49,C6),"")</f>
        <v/>
      </c>
      <c r="D49" s="1">
        <f ca="1">IF(O49=D6,COUNTIF(O7:O49,D6),"")</f>
        <v>7</v>
      </c>
      <c r="E49" s="1" t="str">
        <f ca="1">IF(O49=E6,COUNTIF(O7:O49,E6),"")</f>
        <v/>
      </c>
      <c r="F49" s="1" t="str">
        <f ca="1">IF(O49=F6,COUNTIF(O7:O49,F6),"")</f>
        <v/>
      </c>
      <c r="G49" s="62">
        <f t="shared" si="0"/>
        <v>43</v>
      </c>
      <c r="H49" s="7">
        <v>65</v>
      </c>
      <c r="I49" s="129" t="str">
        <f t="shared" ca="1" si="1"/>
        <v>Caitlyn Davies</v>
      </c>
      <c r="J49" s="129"/>
      <c r="K49" s="129"/>
      <c r="L49" s="129"/>
      <c r="M49" s="129"/>
      <c r="N49" s="129"/>
      <c r="O49" s="59" t="str">
        <f t="shared" ca="1" si="2"/>
        <v>Northumberland</v>
      </c>
      <c r="P49" s="59"/>
      <c r="Q49" s="59"/>
      <c r="R49" s="59"/>
      <c r="S49" s="67">
        <v>12.5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>
        <f ca="1">IF(O50=B6,COUNTIF(O7:O50,B6),"")</f>
        <v>17</v>
      </c>
      <c r="C50" s="1" t="str">
        <f ca="1">IF(O50=C6,COUNTIF(O7:O50,C6),"")</f>
        <v/>
      </c>
      <c r="D50" s="1" t="str">
        <f ca="1">IF(O50=D6,COUNTIF(O7:O50,D6),"")</f>
        <v/>
      </c>
      <c r="E50" s="1" t="str">
        <f ca="1">IF(O50=E6,COUNTIF(O7:O50,E6),"")</f>
        <v/>
      </c>
      <c r="F50" s="1" t="str">
        <f ca="1">IF(O50=F6,COUNTIF(O7:O50,F6),"")</f>
        <v/>
      </c>
      <c r="G50" s="62">
        <f t="shared" si="0"/>
        <v>44</v>
      </c>
      <c r="H50" s="7">
        <v>33</v>
      </c>
      <c r="I50" s="129" t="str">
        <f t="shared" ca="1" si="1"/>
        <v>Leah McManus</v>
      </c>
      <c r="J50" s="129"/>
      <c r="K50" s="129"/>
      <c r="L50" s="129"/>
      <c r="M50" s="129"/>
      <c r="N50" s="129"/>
      <c r="O50" s="59" t="str">
        <f t="shared" ca="1" si="2"/>
        <v>Cumbria</v>
      </c>
      <c r="P50" s="59"/>
      <c r="Q50" s="59"/>
      <c r="R50" s="59"/>
      <c r="S50" s="67">
        <v>12.57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>
        <f ca="1">IF(O51=A6,COUNTIF(O7:O51,A6),"")</f>
        <v>3</v>
      </c>
      <c r="B51" s="1" t="str">
        <f ca="1">IF(O51=B6,COUNTIF(O7:O51,B6),"")</f>
        <v/>
      </c>
      <c r="C51" s="1" t="str">
        <f ca="1">IF(O51=C6,COUNTIF(O7:O51,C6),"")</f>
        <v/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62">
        <f t="shared" si="0"/>
        <v>45</v>
      </c>
      <c r="H51" s="7">
        <v>7</v>
      </c>
      <c r="I51" s="129" t="str">
        <f t="shared" ca="1" si="1"/>
        <v xml:space="preserve">Grace Pettit </v>
      </c>
      <c r="J51" s="129"/>
      <c r="K51" s="129"/>
      <c r="L51" s="129"/>
      <c r="M51" s="129"/>
      <c r="N51" s="129"/>
      <c r="O51" s="59" t="str">
        <f t="shared" ca="1" si="2"/>
        <v>Cleveland</v>
      </c>
      <c r="P51" s="59"/>
      <c r="Q51" s="59"/>
      <c r="R51" s="59"/>
      <c r="S51" s="67">
        <v>12.58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 t="str">
        <f ca="1">IF(O52=B6,COUNTIF(O7:O52,B6),"")</f>
        <v/>
      </c>
      <c r="C52" s="1" t="str">
        <f ca="1">IF(O52=C6,COUNTIF(O7:O52,C6),"")</f>
        <v/>
      </c>
      <c r="D52" s="1">
        <f ca="1">IF(O52=D6,COUNTIF(O7:O52,D6),"")</f>
        <v>8</v>
      </c>
      <c r="E52" s="1" t="str">
        <f ca="1">IF(O52=E6,COUNTIF(O7:O52,E6),"")</f>
        <v/>
      </c>
      <c r="F52" s="1" t="str">
        <f ca="1">IF(O52=F6,COUNTIF(O7:O52,F6),"")</f>
        <v/>
      </c>
      <c r="G52" s="62">
        <f t="shared" si="0"/>
        <v>46</v>
      </c>
      <c r="H52" s="7">
        <v>66</v>
      </c>
      <c r="I52" s="129" t="str">
        <f t="shared" ca="1" si="1"/>
        <v>Lucy Milburn</v>
      </c>
      <c r="J52" s="129"/>
      <c r="K52" s="129"/>
      <c r="L52" s="129"/>
      <c r="M52" s="129"/>
      <c r="N52" s="129"/>
      <c r="O52" s="59" t="str">
        <f t="shared" ca="1" si="2"/>
        <v>Northumberland</v>
      </c>
      <c r="P52" s="59"/>
      <c r="Q52" s="59"/>
      <c r="R52" s="59"/>
      <c r="S52" s="67">
        <v>12.59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 t="str">
        <f ca="1">IF(O53=C6,COUNTIF(O7:O53,C6),"")</f>
        <v/>
      </c>
      <c r="D53" s="1">
        <f ca="1">IF(O53=D6,COUNTIF(O7:O53,D6),"")</f>
        <v>9</v>
      </c>
      <c r="E53" s="1" t="str">
        <f ca="1">IF(O53=E6,COUNTIF(O7:O53,E6),"")</f>
        <v/>
      </c>
      <c r="F53" s="1" t="str">
        <f ca="1">IF(O53=F6,COUNTIF(O7:O53,F6),"")</f>
        <v/>
      </c>
      <c r="G53" s="62">
        <f t="shared" si="0"/>
        <v>47</v>
      </c>
      <c r="H53" s="7">
        <v>74</v>
      </c>
      <c r="I53" s="129" t="str">
        <f t="shared" ca="1" si="1"/>
        <v>Poppy Watson</v>
      </c>
      <c r="J53" s="129"/>
      <c r="K53" s="129"/>
      <c r="L53" s="129"/>
      <c r="M53" s="129"/>
      <c r="N53" s="129"/>
      <c r="O53" s="59" t="str">
        <f t="shared" ca="1" si="2"/>
        <v>Northumberland</v>
      </c>
      <c r="P53" s="59"/>
      <c r="Q53" s="59"/>
      <c r="R53" s="59"/>
      <c r="S53" s="67">
        <v>13.03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 t="str">
        <f ca="1">IF(O54=C6,COUNTIF(O7:O54,C6),"")</f>
        <v/>
      </c>
      <c r="D54" s="1">
        <f ca="1">IF(O54=D6,COUNTIF(O7:O54,D6),"")</f>
        <v>10</v>
      </c>
      <c r="E54" s="1" t="str">
        <f ca="1">IF(O54=E6,COUNTIF(O7:O54,E6),"")</f>
        <v/>
      </c>
      <c r="F54" s="1" t="str">
        <f ca="1">IF(O54=F6,COUNTIF(O7:O54,F6),"")</f>
        <v/>
      </c>
      <c r="G54" s="62">
        <f t="shared" si="0"/>
        <v>48</v>
      </c>
      <c r="H54" s="7">
        <v>69</v>
      </c>
      <c r="I54" s="129" t="str">
        <f t="shared" ca="1" si="1"/>
        <v>Lucy Fitzpatrick</v>
      </c>
      <c r="J54" s="129"/>
      <c r="K54" s="129"/>
      <c r="L54" s="129"/>
      <c r="M54" s="129"/>
      <c r="N54" s="129"/>
      <c r="O54" s="59" t="str">
        <f t="shared" ca="1" si="2"/>
        <v>Northumberland</v>
      </c>
      <c r="P54" s="59"/>
      <c r="Q54" s="59"/>
      <c r="R54" s="59"/>
      <c r="S54" s="67">
        <v>13.04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 t="str">
        <f ca="1">IF(O55=A6,COUNTIF(O7:O55,A6),"")</f>
        <v/>
      </c>
      <c r="B55" s="1" t="str">
        <f ca="1">IF(O55=B6,COUNTIF(O7:O55,B6),"")</f>
        <v/>
      </c>
      <c r="C55" s="1">
        <f ca="1">IF(O55=C6,COUNTIF(O7:O55,C6),"")</f>
        <v>8</v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62">
        <f t="shared" si="0"/>
        <v>49</v>
      </c>
      <c r="H55" s="7">
        <v>49</v>
      </c>
      <c r="I55" s="129" t="str">
        <f t="shared" ca="1" si="1"/>
        <v>Jessica Greggs</v>
      </c>
      <c r="J55" s="129"/>
      <c r="K55" s="129"/>
      <c r="L55" s="129"/>
      <c r="M55" s="129"/>
      <c r="N55" s="129"/>
      <c r="O55" s="59" t="str">
        <f t="shared" ca="1" si="2"/>
        <v>Durham</v>
      </c>
      <c r="P55" s="59"/>
      <c r="Q55" s="59"/>
      <c r="R55" s="59"/>
      <c r="S55" s="67">
        <v>13.08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 t="str">
        <f ca="1">IF(O56=B6,COUNTIF(O7:O56,B6),"")</f>
        <v/>
      </c>
      <c r="C56" s="1">
        <f ca="1">IF(O56=C6,COUNTIF(O7:O56,C6),"")</f>
        <v>9</v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62">
        <f t="shared" si="0"/>
        <v>50</v>
      </c>
      <c r="H56" s="7">
        <v>48</v>
      </c>
      <c r="I56" s="129" t="str">
        <f t="shared" ca="1" si="1"/>
        <v>Isla Wilkie</v>
      </c>
      <c r="J56" s="129"/>
      <c r="K56" s="129"/>
      <c r="L56" s="129"/>
      <c r="M56" s="129"/>
      <c r="N56" s="129"/>
      <c r="O56" s="59" t="str">
        <f t="shared" ca="1" si="2"/>
        <v>Durham</v>
      </c>
      <c r="P56" s="59"/>
      <c r="Q56" s="59"/>
      <c r="R56" s="59"/>
      <c r="S56" s="67">
        <v>13.08</v>
      </c>
      <c r="T56" s="6">
        <f t="shared" si="3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>
        <f ca="1">IF(O57=C6,COUNTIF(O7:O57,C6),"")</f>
        <v>10</v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62">
        <f t="shared" si="0"/>
        <v>51</v>
      </c>
      <c r="H57" s="7">
        <v>50</v>
      </c>
      <c r="I57" s="129" t="str">
        <f t="shared" ca="1" si="1"/>
        <v>Amber Mcauley-Zechner</v>
      </c>
      <c r="J57" s="129"/>
      <c r="K57" s="129"/>
      <c r="L57" s="129"/>
      <c r="M57" s="129"/>
      <c r="N57" s="129"/>
      <c r="O57" s="59" t="str">
        <f t="shared" ca="1" si="2"/>
        <v>Durham</v>
      </c>
      <c r="P57" s="59"/>
      <c r="Q57" s="59"/>
      <c r="R57" s="59"/>
      <c r="S57" s="67">
        <v>13.11</v>
      </c>
      <c r="T57" s="6">
        <f t="shared" si="3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>
        <f ca="1">IF(O58=B6,COUNTIF(O7:O58,B6),"")</f>
        <v>18</v>
      </c>
      <c r="C58" s="1" t="str">
        <f ca="1">IF(O58=C6,COUNTIF(O7:O58,C6),"")</f>
        <v/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62">
        <f t="shared" si="0"/>
        <v>52</v>
      </c>
      <c r="H58" s="7">
        <v>34</v>
      </c>
      <c r="I58" s="129" t="str">
        <f t="shared" ca="1" si="1"/>
        <v>Jessica Edmondson</v>
      </c>
      <c r="J58" s="129"/>
      <c r="K58" s="129"/>
      <c r="L58" s="129"/>
      <c r="M58" s="129"/>
      <c r="N58" s="129"/>
      <c r="O58" s="59" t="str">
        <f t="shared" ca="1" si="2"/>
        <v>Cumbria</v>
      </c>
      <c r="P58" s="59"/>
      <c r="Q58" s="59"/>
      <c r="R58" s="59"/>
      <c r="S58" s="67">
        <v>13.19</v>
      </c>
      <c r="T58" s="6">
        <f t="shared" si="3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 t="str">
        <f ca="1">IF(O59=B6,COUNTIF(O7:O59,B6),"")</f>
        <v/>
      </c>
      <c r="C59" s="1" t="str">
        <f ca="1">IF(O59=C6,COUNTIF(O7:O59,C6),"")</f>
        <v/>
      </c>
      <c r="D59" s="1">
        <f ca="1">IF(O59=D6,COUNTIF(O7:O59,D6),"")</f>
        <v>11</v>
      </c>
      <c r="E59" s="1" t="str">
        <f ca="1">IF(O59=E6,COUNTIF(O7:O59,E6),"")</f>
        <v/>
      </c>
      <c r="F59" s="1" t="str">
        <f ca="1">IF(O59=F6,COUNTIF(O7:O59,F6),"")</f>
        <v/>
      </c>
      <c r="G59" s="62">
        <f t="shared" si="0"/>
        <v>53</v>
      </c>
      <c r="H59" s="7">
        <v>73</v>
      </c>
      <c r="I59" s="129" t="str">
        <f t="shared" ca="1" si="1"/>
        <v>Iona Johnstone</v>
      </c>
      <c r="J59" s="129"/>
      <c r="K59" s="129"/>
      <c r="L59" s="129"/>
      <c r="M59" s="129"/>
      <c r="N59" s="129"/>
      <c r="O59" s="59" t="str">
        <f t="shared" ca="1" si="2"/>
        <v>Northumberland</v>
      </c>
      <c r="P59" s="59"/>
      <c r="Q59" s="59"/>
      <c r="R59" s="59"/>
      <c r="S59" s="67">
        <v>13.25</v>
      </c>
      <c r="T59" s="6">
        <f t="shared" si="3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>
        <f ca="1">IF(O60=A6,COUNTIF(O7:O60,A6),"")</f>
        <v>4</v>
      </c>
      <c r="B60" s="1" t="str">
        <f ca="1">IF(O60=B6,COUNTIF(O7:O60,B6),"")</f>
        <v/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62">
        <f t="shared" si="0"/>
        <v>54</v>
      </c>
      <c r="H60" s="7">
        <v>6</v>
      </c>
      <c r="I60" s="129" t="str">
        <f t="shared" ca="1" si="1"/>
        <v>Lacy Annabelle</v>
      </c>
      <c r="J60" s="129"/>
      <c r="K60" s="129"/>
      <c r="L60" s="129"/>
      <c r="M60" s="129"/>
      <c r="N60" s="129"/>
      <c r="O60" s="59" t="str">
        <f t="shared" ca="1" si="2"/>
        <v>Cleveland</v>
      </c>
      <c r="P60" s="59"/>
      <c r="Q60" s="59"/>
      <c r="R60" s="59"/>
      <c r="S60" s="67">
        <v>13.41</v>
      </c>
      <c r="T60" s="6">
        <f t="shared" si="3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 t="str">
        <f ca="1">IF(O61=C6,COUNTIF(O7:O61,C6),"")</f>
        <v/>
      </c>
      <c r="D61" s="1" t="str">
        <f ca="1">IF(O61=D6,COUNTIF(O7:O61,D6),"")</f>
        <v/>
      </c>
      <c r="E61" s="1">
        <f ca="1">IF(O61=E6,COUNTIF(O7:O61,E6),"")</f>
        <v>12</v>
      </c>
      <c r="F61" s="1" t="str">
        <f ca="1">IF(O61=F6,COUNTIF(O7:O61,F6),"")</f>
        <v/>
      </c>
      <c r="G61" s="62">
        <f t="shared" si="0"/>
        <v>55</v>
      </c>
      <c r="H61" s="7">
        <v>91</v>
      </c>
      <c r="I61" s="129" t="str">
        <f t="shared" ca="1" si="1"/>
        <v>Audrey Otto</v>
      </c>
      <c r="J61" s="129"/>
      <c r="K61" s="129"/>
      <c r="L61" s="129"/>
      <c r="M61" s="129"/>
      <c r="N61" s="129"/>
      <c r="O61" s="59" t="str">
        <f t="shared" ca="1" si="2"/>
        <v>North Yorkshire</v>
      </c>
      <c r="P61" s="59"/>
      <c r="Q61" s="59"/>
      <c r="R61" s="59"/>
      <c r="S61" s="67">
        <v>13.47</v>
      </c>
      <c r="T61" s="6">
        <f t="shared" si="3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>
        <f ca="1">IF(O62=A6,COUNTIF(O7:O62,A6),"")</f>
        <v>5</v>
      </c>
      <c r="B62" s="1" t="str">
        <f ca="1">IF(O62=B6,COUNTIF(O7:O62,B6),"")</f>
        <v/>
      </c>
      <c r="C62" s="1" t="str">
        <f ca="1">IF(O62=C6,COUNTIF(O7:O62,C6),"")</f>
        <v/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62">
        <f t="shared" si="0"/>
        <v>56</v>
      </c>
      <c r="H62" s="7">
        <v>4</v>
      </c>
      <c r="I62" s="129" t="str">
        <f t="shared" ca="1" si="1"/>
        <v>Phoebe Gillis</v>
      </c>
      <c r="J62" s="129"/>
      <c r="K62" s="129"/>
      <c r="L62" s="129"/>
      <c r="M62" s="129"/>
      <c r="N62" s="129"/>
      <c r="O62" s="59" t="str">
        <f t="shared" ca="1" si="2"/>
        <v>Cleveland</v>
      </c>
      <c r="P62" s="59"/>
      <c r="Q62" s="59"/>
      <c r="R62" s="59"/>
      <c r="S62" s="67">
        <v>13.56</v>
      </c>
      <c r="T62" s="6">
        <f t="shared" si="3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>
        <f ca="1">IF(O63=B6,COUNTIF(O7:O63,B6),"")</f>
        <v>19</v>
      </c>
      <c r="C63" s="1" t="str">
        <f ca="1">IF(O63=C6,COUNTIF(O7:O63,C6),"")</f>
        <v/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62">
        <f t="shared" si="0"/>
        <v>57</v>
      </c>
      <c r="H63" s="7">
        <v>32</v>
      </c>
      <c r="I63" s="129" t="str">
        <f t="shared" ca="1" si="1"/>
        <v>Charlotte Marsh</v>
      </c>
      <c r="J63" s="129"/>
      <c r="K63" s="129"/>
      <c r="L63" s="129"/>
      <c r="M63" s="129"/>
      <c r="N63" s="129"/>
      <c r="O63" s="59" t="str">
        <f t="shared" ca="1" si="2"/>
        <v>Cumbria</v>
      </c>
      <c r="P63" s="59"/>
      <c r="Q63" s="59"/>
      <c r="R63" s="59"/>
      <c r="S63" s="67">
        <v>14.43</v>
      </c>
      <c r="T63" s="6">
        <f t="shared" si="3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>
        <f ca="1">IF(O64=A6,COUNTIF(O7:O64,A6),"")</f>
        <v>6</v>
      </c>
      <c r="B64" s="1" t="str">
        <f ca="1">IF(O64=B6,COUNTIF(O7:O64,B6),"")</f>
        <v/>
      </c>
      <c r="C64" s="1" t="str">
        <f ca="1">IF(O64=C6,COUNTIF(O7:O64,C6),"")</f>
        <v/>
      </c>
      <c r="D64" s="1" t="str">
        <f ca="1">IF(O64=D6,COUNTIF(O7:O64,D6),"")</f>
        <v/>
      </c>
      <c r="E64" s="1" t="str">
        <f ca="1">IF(O64=E6,COUNTIF(O7:O64,E6),"")</f>
        <v/>
      </c>
      <c r="F64" s="1" t="str">
        <f ca="1">IF(O64=F6,COUNTIF(O7:O64,F6),"")</f>
        <v/>
      </c>
      <c r="G64" s="62">
        <f t="shared" si="0"/>
        <v>58</v>
      </c>
      <c r="H64" s="7">
        <v>5</v>
      </c>
      <c r="I64" s="129" t="str">
        <f t="shared" ca="1" si="1"/>
        <v>Olivia Clark</v>
      </c>
      <c r="J64" s="129"/>
      <c r="K64" s="129"/>
      <c r="L64" s="129"/>
      <c r="M64" s="129"/>
      <c r="N64" s="129"/>
      <c r="O64" s="59" t="str">
        <f t="shared" ca="1" si="2"/>
        <v>Cleveland</v>
      </c>
      <c r="P64" s="59"/>
      <c r="Q64" s="59"/>
      <c r="R64" s="59"/>
      <c r="S64" s="67">
        <v>14.44</v>
      </c>
      <c r="T64" s="6">
        <f t="shared" si="3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 t="str">
        <f ca="1">IF(O65=C6,COUNTIF(O7:O65,C6),"")</f>
        <v/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62">
        <f t="shared" si="0"/>
        <v>59</v>
      </c>
      <c r="H65" s="7"/>
      <c r="I65" s="129" t="str">
        <f t="shared" ca="1" si="1"/>
        <v/>
      </c>
      <c r="J65" s="129"/>
      <c r="K65" s="129"/>
      <c r="L65" s="129"/>
      <c r="M65" s="129"/>
      <c r="N65" s="129"/>
      <c r="O65" s="59" t="str">
        <f t="shared" ca="1" si="2"/>
        <v/>
      </c>
      <c r="P65" s="59"/>
      <c r="Q65" s="59"/>
      <c r="R65" s="59"/>
      <c r="S65" s="67"/>
      <c r="T65" s="6">
        <f t="shared" si="3"/>
        <v>0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 t="str">
        <f ca="1">IF(O66=A6,COUNTIF(O7:O66,A6),"")</f>
        <v/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62">
        <f t="shared" si="0"/>
        <v>60</v>
      </c>
      <c r="H66" s="7"/>
      <c r="I66" s="129" t="str">
        <f t="shared" ca="1" si="1"/>
        <v/>
      </c>
      <c r="J66" s="129"/>
      <c r="K66" s="129"/>
      <c r="L66" s="129"/>
      <c r="M66" s="129"/>
      <c r="N66" s="129"/>
      <c r="O66" s="59" t="str">
        <f t="shared" ca="1" si="2"/>
        <v/>
      </c>
      <c r="P66" s="59"/>
      <c r="Q66" s="59"/>
      <c r="R66" s="59"/>
      <c r="S66" s="67"/>
      <c r="T66" s="6">
        <f t="shared" si="3"/>
        <v>0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62">
        <f t="shared" si="0"/>
        <v>61</v>
      </c>
      <c r="H67" s="7"/>
      <c r="I67" s="129" t="str">
        <f t="shared" ca="1" si="1"/>
        <v/>
      </c>
      <c r="J67" s="129"/>
      <c r="K67" s="129"/>
      <c r="L67" s="129"/>
      <c r="M67" s="129"/>
      <c r="N67" s="129"/>
      <c r="O67" s="59" t="str">
        <f t="shared" ca="1" si="2"/>
        <v/>
      </c>
      <c r="P67" s="59"/>
      <c r="Q67" s="59"/>
      <c r="R67" s="59"/>
      <c r="S67" s="67"/>
      <c r="T67" s="6">
        <f t="shared" si="3"/>
        <v>0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 t="str">
        <f ca="1">IF(O68=C6,COUNTIF(O7:O68,C6),"")</f>
        <v/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62">
        <f t="shared" si="0"/>
        <v>62</v>
      </c>
      <c r="H68" s="7"/>
      <c r="I68" s="129" t="str">
        <f t="shared" ca="1" si="1"/>
        <v/>
      </c>
      <c r="J68" s="129"/>
      <c r="K68" s="129"/>
      <c r="L68" s="129"/>
      <c r="M68" s="129"/>
      <c r="N68" s="129"/>
      <c r="O68" s="59" t="str">
        <f t="shared" ca="1" si="2"/>
        <v/>
      </c>
      <c r="P68" s="59"/>
      <c r="Q68" s="59"/>
      <c r="R68" s="59"/>
      <c r="S68" s="67"/>
      <c r="T68" s="6">
        <f t="shared" si="3"/>
        <v>0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 t="str">
        <f ca="1">IF(O69=E6,COUNTIF(O7:O69,E6),"")</f>
        <v/>
      </c>
      <c r="F69" s="1" t="str">
        <f ca="1">IF(O69=F6,COUNTIF(O7:O69,F6),"")</f>
        <v/>
      </c>
      <c r="G69" s="62">
        <f t="shared" si="0"/>
        <v>63</v>
      </c>
      <c r="H69" s="7"/>
      <c r="I69" s="129" t="str">
        <f t="shared" ca="1" si="1"/>
        <v/>
      </c>
      <c r="J69" s="129"/>
      <c r="K69" s="129"/>
      <c r="L69" s="129"/>
      <c r="M69" s="129"/>
      <c r="N69" s="129"/>
      <c r="O69" s="59" t="str">
        <f t="shared" ca="1" si="2"/>
        <v/>
      </c>
      <c r="P69" s="59"/>
      <c r="Q69" s="59"/>
      <c r="R69" s="59"/>
      <c r="S69" s="67"/>
      <c r="T69" s="6">
        <f t="shared" si="3"/>
        <v>0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62">
        <f t="shared" si="0"/>
        <v>64</v>
      </c>
      <c r="H70" s="7"/>
      <c r="I70" s="129" t="str">
        <f t="shared" ca="1" si="1"/>
        <v/>
      </c>
      <c r="J70" s="129"/>
      <c r="K70" s="129"/>
      <c r="L70" s="129"/>
      <c r="M70" s="129"/>
      <c r="N70" s="129"/>
      <c r="O70" s="59" t="str">
        <f t="shared" ca="1" si="2"/>
        <v/>
      </c>
      <c r="P70" s="59"/>
      <c r="Q70" s="59"/>
      <c r="R70" s="59"/>
      <c r="S70" s="67"/>
      <c r="T70" s="6">
        <f t="shared" si="3"/>
        <v>0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62">
        <f t="shared" ref="G71:G106" si="4">IF(LEFT(S71,1)="D",0,AM71)</f>
        <v>65</v>
      </c>
      <c r="H71" s="7"/>
      <c r="I71" s="129" t="str">
        <f t="shared" ref="I71:I106" ca="1" si="5">IFERROR(VLOOKUP(H71,INDIRECT($AA$1),2,0),"")</f>
        <v/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/>
      </c>
      <c r="P71" s="59"/>
      <c r="Q71" s="59"/>
      <c r="R71" s="59"/>
      <c r="S71" s="67"/>
      <c r="T71" s="6">
        <f t="shared" ref="T71:T106" si="7">IF(H71=0,0,1)</f>
        <v>0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62">
        <f t="shared" si="4"/>
        <v>66</v>
      </c>
      <c r="H72" s="7"/>
      <c r="I72" s="129" t="str">
        <f t="shared" ca="1" si="5"/>
        <v/>
      </c>
      <c r="J72" s="129"/>
      <c r="K72" s="129"/>
      <c r="L72" s="129"/>
      <c r="M72" s="129"/>
      <c r="N72" s="129"/>
      <c r="O72" s="59" t="str">
        <f t="shared" ca="1" si="6"/>
        <v/>
      </c>
      <c r="P72" s="59"/>
      <c r="Q72" s="59"/>
      <c r="R72" s="59"/>
      <c r="S72" s="67"/>
      <c r="T72" s="6">
        <f t="shared" si="7"/>
        <v>0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62">
        <f t="shared" si="4"/>
        <v>67</v>
      </c>
      <c r="H73" s="7"/>
      <c r="I73" s="129" t="str">
        <f t="shared" ca="1" si="5"/>
        <v/>
      </c>
      <c r="J73" s="129"/>
      <c r="K73" s="129"/>
      <c r="L73" s="129"/>
      <c r="M73" s="129"/>
      <c r="N73" s="129"/>
      <c r="O73" s="59" t="str">
        <f t="shared" ca="1" si="6"/>
        <v/>
      </c>
      <c r="P73" s="59"/>
      <c r="Q73" s="59"/>
      <c r="R73" s="59"/>
      <c r="S73" s="67"/>
      <c r="T73" s="6">
        <f t="shared" si="7"/>
        <v>0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 t="str">
        <f ca="1">IF(O74=A6,COUNTIF(O7:O74,A6),"")</f>
        <v/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62">
        <f t="shared" si="4"/>
        <v>68</v>
      </c>
      <c r="H74" s="7"/>
      <c r="I74" s="129" t="str">
        <f t="shared" ca="1" si="5"/>
        <v/>
      </c>
      <c r="J74" s="129"/>
      <c r="K74" s="129"/>
      <c r="L74" s="129"/>
      <c r="M74" s="129"/>
      <c r="N74" s="129"/>
      <c r="O74" s="59" t="str">
        <f t="shared" ca="1" si="6"/>
        <v/>
      </c>
      <c r="P74" s="59"/>
      <c r="Q74" s="59"/>
      <c r="R74" s="59"/>
      <c r="S74" s="67"/>
      <c r="T74" s="6">
        <f t="shared" si="7"/>
        <v>0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 t="str">
        <f ca="1">IF(O75=A6,COUNTIF(O7:O75,A6),"")</f>
        <v/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62">
        <f t="shared" si="4"/>
        <v>69</v>
      </c>
      <c r="H75" s="7"/>
      <c r="I75" s="129" t="str">
        <f t="shared" ca="1" si="5"/>
        <v/>
      </c>
      <c r="J75" s="129"/>
      <c r="K75" s="129"/>
      <c r="L75" s="129"/>
      <c r="M75" s="129"/>
      <c r="N75" s="129"/>
      <c r="O75" s="59" t="str">
        <f t="shared" ca="1" si="6"/>
        <v/>
      </c>
      <c r="P75" s="59"/>
      <c r="Q75" s="59"/>
      <c r="R75" s="59"/>
      <c r="S75" s="67"/>
      <c r="T75" s="6">
        <f t="shared" si="7"/>
        <v>0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62">
        <f t="shared" si="4"/>
        <v>70</v>
      </c>
      <c r="H76" s="7"/>
      <c r="I76" s="129" t="str">
        <f t="shared" ca="1" si="5"/>
        <v/>
      </c>
      <c r="J76" s="129"/>
      <c r="K76" s="129"/>
      <c r="L76" s="129"/>
      <c r="M76" s="129"/>
      <c r="N76" s="129"/>
      <c r="O76" s="59" t="str">
        <f t="shared" ca="1" si="6"/>
        <v/>
      </c>
      <c r="P76" s="59"/>
      <c r="Q76" s="59"/>
      <c r="R76" s="59"/>
      <c r="S76" s="67"/>
      <c r="T76" s="6">
        <f t="shared" si="7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62">
        <f t="shared" si="4"/>
        <v>71</v>
      </c>
      <c r="H77" s="7"/>
      <c r="I77" s="129" t="str">
        <f t="shared" ca="1" si="5"/>
        <v/>
      </c>
      <c r="J77" s="129"/>
      <c r="K77" s="129"/>
      <c r="L77" s="129"/>
      <c r="M77" s="129"/>
      <c r="N77" s="129"/>
      <c r="O77" s="59" t="str">
        <f t="shared" ca="1" si="6"/>
        <v/>
      </c>
      <c r="P77" s="59"/>
      <c r="Q77" s="59"/>
      <c r="R77" s="59"/>
      <c r="S77" s="67"/>
      <c r="T77" s="6">
        <f t="shared" si="7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62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62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62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62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62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62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62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62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62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62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62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62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62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62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62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62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62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62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62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62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62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62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62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62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62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62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62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62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62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Minor Girls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62" t="s">
        <v>0</v>
      </c>
      <c r="H108" s="62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62">
        <v>1</v>
      </c>
      <c r="H109" s="61">
        <f t="shared" ref="H109:O111" si="8">IF(H7=0,"",H7)</f>
        <v>41</v>
      </c>
      <c r="I109" s="129" t="str">
        <f t="shared" ca="1" si="8"/>
        <v>Charlotte Dillon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Durham</v>
      </c>
      <c r="P109" s="59"/>
      <c r="Q109" s="59"/>
      <c r="R109" s="59"/>
      <c r="S109" s="70">
        <f>IF(S7=0,"",S7)</f>
        <v>10.48</v>
      </c>
      <c r="T109" s="6">
        <f>IF(H109="",0,1)</f>
        <v>1</v>
      </c>
    </row>
    <row r="110" spans="1:39" x14ac:dyDescent="0.25">
      <c r="G110" s="62">
        <v>2</v>
      </c>
      <c r="H110" s="61">
        <f t="shared" si="8"/>
        <v>81</v>
      </c>
      <c r="I110" s="129" t="str">
        <f t="shared" ca="1" si="8"/>
        <v>Lottie Langan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North Yorkshire</v>
      </c>
      <c r="P110" s="59"/>
      <c r="Q110" s="59"/>
      <c r="R110" s="59"/>
      <c r="S110" s="70">
        <f>IF(S8=0,"",S8)</f>
        <v>10.58</v>
      </c>
      <c r="T110" s="6">
        <f>IF(H110="",0,1)</f>
        <v>1</v>
      </c>
    </row>
    <row r="111" spans="1:39" x14ac:dyDescent="0.25">
      <c r="G111" s="62">
        <v>3</v>
      </c>
      <c r="H111" s="61">
        <f t="shared" si="8"/>
        <v>21</v>
      </c>
      <c r="I111" s="129" t="str">
        <f t="shared" ca="1" si="8"/>
        <v>Georgia Bell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Cumbria</v>
      </c>
      <c r="P111" s="59"/>
      <c r="Q111" s="59"/>
      <c r="R111" s="59"/>
      <c r="S111" s="70">
        <f>IF(S9=0,"",S9)</f>
        <v>11.1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Minor Girls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Minor Girls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North Yorkshire</v>
      </c>
      <c r="I115" s="4"/>
      <c r="J115" s="4"/>
      <c r="K115" s="4"/>
      <c r="M115" s="105">
        <f ca="1">IFERROR(VLOOKUP(G115,$X$115:$AF$119,3,0),"")</f>
        <v>2</v>
      </c>
      <c r="N115" s="105">
        <f ca="1">IFERROR(VLOOKUP(G115,$X$115:$AF$119,4,0),"")</f>
        <v>4</v>
      </c>
      <c r="O115" s="105">
        <f ca="1">IFERROR(VLOOKUP(G115,$X$115:$AF$119,5,0),"")</f>
        <v>7</v>
      </c>
      <c r="P115" s="105">
        <f ca="1">IFERROR(VLOOKUP(G115,$X$115:$AF$119,6,0),"")</f>
        <v>14</v>
      </c>
      <c r="Q115" s="105">
        <f ca="1">IFERROR(VLOOKUP(G115,$X$115:$AF$119,7,0),"")</f>
        <v>15</v>
      </c>
      <c r="R115" s="105">
        <f ca="1">IFERROR(VLOOKUP(G115,$X$115:$AF$119,8,0),"")</f>
        <v>16</v>
      </c>
      <c r="S115" s="105">
        <f ca="1">SUM(M115:R115)</f>
        <v>58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5</v>
      </c>
      <c r="Y115" s="18" t="str">
        <f>Home!F4</f>
        <v>Cleveland</v>
      </c>
      <c r="Z115" s="18">
        <f ca="1">IFERROR(VLOOKUP(Z114,$A$7:$G$106,W115,0),0)</f>
        <v>21</v>
      </c>
      <c r="AA115" s="18">
        <f ca="1">IFERROR(VLOOKUP(AA114,A$7:G$106,W115,0),0)</f>
        <v>33</v>
      </c>
      <c r="AB115" s="18">
        <f ca="1">IFERROR(VLOOKUP(AB114,A$7:G$106,W115,0),0)</f>
        <v>45</v>
      </c>
      <c r="AC115" s="18">
        <f ca="1">IF(W114=3,0,IFERROR(VLOOKUP(AC114,A$7:G$106,W115,0),0))</f>
        <v>54</v>
      </c>
      <c r="AD115" s="18">
        <f ca="1">IF(W114=4,0,IFERROR(VLOOKUP(AD114,A$7:G$106,W115,0),0))</f>
        <v>56</v>
      </c>
      <c r="AE115" s="18">
        <f ca="1">IF(OR(W114=4,W114=5),0,IFERROR(VLOOKUP(AE114,A$7:G$106,W115,0),0))</f>
        <v>58</v>
      </c>
      <c r="AF115" s="19">
        <f t="shared" ref="AF115:AF120" ca="1" si="9">IF(AE115=0,0,SUM(Z115:AE115))</f>
        <v>267</v>
      </c>
      <c r="AG115" s="16">
        <f ca="1">IF(OR(AF115=0,AF115=""),0,RANK(AF115,AF115:AF120,1))</f>
        <v>6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0">IF(AND(AG115=0,AI115=0),"",AG115+(AI115/10)+AL115/10)</f>
        <v>6.6</v>
      </c>
      <c r="AK115" s="20">
        <f t="shared" ref="AK115:AK120" ca="1" si="11">X115</f>
        <v>5</v>
      </c>
      <c r="AL115" s="30">
        <f ca="1">IF(OR(AF115=0,AF115=""),0,RANK(Z115,Z115:Z120,1))</f>
        <v>6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Cumbria</v>
      </c>
      <c r="I116" s="4"/>
      <c r="J116" s="4"/>
      <c r="K116" s="4"/>
      <c r="M116" s="105">
        <f ca="1">IFERROR(VLOOKUP(G116,$X$115:$AF$119,3,0),"")</f>
        <v>3</v>
      </c>
      <c r="N116" s="105">
        <f ca="1">IFERROR(VLOOKUP(G116,$X$115:$AF$119,4,0),"")</f>
        <v>8</v>
      </c>
      <c r="O116" s="105">
        <f ca="1">IFERROR(VLOOKUP(G116,$X$115:$AF$119,5,0),"")</f>
        <v>9</v>
      </c>
      <c r="P116" s="105">
        <f ca="1">IFERROR(VLOOKUP(G116,$X$115:$AF$119,6,0),"")</f>
        <v>10</v>
      </c>
      <c r="Q116" s="105">
        <f ca="1">IFERROR(VLOOKUP(G116,$X$115:$AF$119,7,0),"")</f>
        <v>13</v>
      </c>
      <c r="R116" s="105">
        <f ca="1">IFERROR(VLOOKUP(G116,$X$115:$AF$119,8,0),"")</f>
        <v>19</v>
      </c>
      <c r="S116" s="105">
        <f ca="1">SUM(M116:R116)</f>
        <v>62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2</v>
      </c>
      <c r="Y116" s="18" t="str">
        <f>Home!F5</f>
        <v>Cumbria</v>
      </c>
      <c r="Z116" s="18">
        <f ca="1">IFERROR(VLOOKUP(Z114,$B$7:$G$106,W116,0),0)</f>
        <v>3</v>
      </c>
      <c r="AA116" s="18">
        <f ca="1">IFERROR(VLOOKUP(AA114,B$7:G$106,W116,0),0)</f>
        <v>8</v>
      </c>
      <c r="AB116" s="18">
        <f ca="1">IFERROR(VLOOKUP(AB114,B$7:G$106,W116,0),0)</f>
        <v>9</v>
      </c>
      <c r="AC116" s="18">
        <f ca="1">IF(W114=3,0,IFERROR(VLOOKUP(AC114,B$7:G$106,W116,0),0))</f>
        <v>10</v>
      </c>
      <c r="AD116" s="18">
        <f ca="1">IF(W114=4,0,IFERROR(VLOOKUP(AD114,B$7:G$106,W116,0),0))</f>
        <v>13</v>
      </c>
      <c r="AE116" s="18">
        <f ca="1">IF(OR(W114=4,W114=5),0,IFERROR(VLOOKUP(AE114,B$7:G$106,W116,0),0))</f>
        <v>19</v>
      </c>
      <c r="AF116" s="19">
        <f t="shared" ca="1" si="9"/>
        <v>62</v>
      </c>
      <c r="AG116" s="16">
        <f ca="1">IF(OR(AF116=0,AF116=""),0,RANK(AF116,AF115:AF120,1))</f>
        <v>3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3.4</v>
      </c>
      <c r="AK116" s="20">
        <f t="shared" ca="1" si="11"/>
        <v>2</v>
      </c>
      <c r="AL116" s="30">
        <f ca="1">IF(OR(AF116=0,AF116=""),0,RANK(Z116,Z115:Z120,1))</f>
        <v>4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Durham</v>
      </c>
      <c r="I117" s="4"/>
      <c r="J117" s="4"/>
      <c r="K117" s="4"/>
      <c r="M117" s="105">
        <f ca="1">IFERROR(VLOOKUP(G117,$X$115:$AF$119,3,0),"")</f>
        <v>1</v>
      </c>
      <c r="N117" s="105">
        <f ca="1">IFERROR(VLOOKUP(G117,$X$115:$AF$119,4,0),"")</f>
        <v>5</v>
      </c>
      <c r="O117" s="105">
        <f ca="1">IFERROR(VLOOKUP(G117,$X$115:$AF$119,5,0),"")</f>
        <v>11</v>
      </c>
      <c r="P117" s="105">
        <f ca="1">IFERROR(VLOOKUP(G117,$X$115:$AF$119,6,0),"")</f>
        <v>26</v>
      </c>
      <c r="Q117" s="105">
        <f ca="1">IFERROR(VLOOKUP(G117,$X$115:$AF$119,7,0),"")</f>
        <v>28</v>
      </c>
      <c r="R117" s="105">
        <f ca="1">IFERROR(VLOOKUP(G117,$X$115:$AF$119,8,0),"")</f>
        <v>37</v>
      </c>
      <c r="S117" s="105">
        <f ca="1">SUM(M117:R117)</f>
        <v>108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3</v>
      </c>
      <c r="Y117" s="18" t="str">
        <f>Home!F6</f>
        <v>Durham</v>
      </c>
      <c r="Z117" s="18">
        <f ca="1">IFERROR(VLOOKUP(Z114,$C$7:$G$106,W117,0),0)</f>
        <v>1</v>
      </c>
      <c r="AA117" s="18">
        <f ca="1">IFERROR(VLOOKUP(AA114,C$7:G$106,W117,0),0)</f>
        <v>5</v>
      </c>
      <c r="AB117" s="18">
        <f ca="1">IFERROR(VLOOKUP(AB114,C$7:G$106,W117,0),0)</f>
        <v>11</v>
      </c>
      <c r="AC117" s="18">
        <f ca="1">IF(W114=3,0,IFERROR(VLOOKUP(AC114,C$7:G$106,W117,0),0))</f>
        <v>26</v>
      </c>
      <c r="AD117" s="18">
        <f ca="1">IF(W114=4,0,IFERROR(VLOOKUP(AD114,C$7:G$106,W117,0),0))</f>
        <v>28</v>
      </c>
      <c r="AE117" s="18">
        <f ca="1">IF(OR(W114=4,W114=5),0,IFERROR(VLOOKUP(AE114,C$7:G$106,W117,0),0))</f>
        <v>37</v>
      </c>
      <c r="AF117" s="19">
        <f t="shared" ca="1" si="9"/>
        <v>108</v>
      </c>
      <c r="AG117" s="16">
        <f ca="1">IF(OR(AF117=0,AF117=""),0,RANK(AF117,AF115:AF120,1))</f>
        <v>4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4.2</v>
      </c>
      <c r="AK117" s="20">
        <f t="shared" ca="1" si="11"/>
        <v>3</v>
      </c>
      <c r="AL117" s="30">
        <f ca="1">IF(OR(AF117=0,AF117=""),0,RANK(Z117,Z115:Z120,1))</f>
        <v>2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Northumberland</v>
      </c>
      <c r="I118" s="4"/>
      <c r="J118" s="4"/>
      <c r="K118" s="4"/>
      <c r="M118" s="105">
        <f ca="1">IFERROR(VLOOKUP(G118,$X$115:$AF$119,3,0),"")</f>
        <v>6</v>
      </c>
      <c r="N118" s="105">
        <f ca="1">IFERROR(VLOOKUP(G118,$X$115:$AF$119,4,0),"")</f>
        <v>12</v>
      </c>
      <c r="O118" s="105">
        <f ca="1">IFERROR(VLOOKUP(G118,$X$115:$AF$119,5,0),"")</f>
        <v>17</v>
      </c>
      <c r="P118" s="105">
        <f ca="1">IFERROR(VLOOKUP(G118,$X$115:$AF$119,6,0),"")</f>
        <v>18</v>
      </c>
      <c r="Q118" s="105">
        <f ca="1">IFERROR(VLOOKUP(G118,$X$115:$AF$119,7,0),"")</f>
        <v>22</v>
      </c>
      <c r="R118" s="105">
        <f ca="1">IFERROR(VLOOKUP(G118,$X$115:$AF$119,8,0),"")</f>
        <v>39</v>
      </c>
      <c r="S118" s="105">
        <f ca="1">SUM(M118:R118)</f>
        <v>114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4</v>
      </c>
      <c r="Y118" s="18" t="str">
        <f>Home!F7</f>
        <v>Northumberland</v>
      </c>
      <c r="Z118" s="18">
        <f ca="1">IFERROR(VLOOKUP(Z114,$D$7:$G$106,W118,0),0)</f>
        <v>6</v>
      </c>
      <c r="AA118" s="18">
        <f ca="1">IFERROR(VLOOKUP(AA114,D$7:G$106,W118,0),0)</f>
        <v>12</v>
      </c>
      <c r="AB118" s="18">
        <f ca="1">IFERROR(VLOOKUP(AB114,D$7:G$106,W118,0),0)</f>
        <v>17</v>
      </c>
      <c r="AC118" s="18">
        <f ca="1">IF(W114=3,0,IFERROR(VLOOKUP(AC114,D$7:G$106,W118,0),0))</f>
        <v>18</v>
      </c>
      <c r="AD118" s="18">
        <f ca="1">IF(W114=4,0,IFERROR(VLOOKUP(AD114,D$7:G$106,W118,0),0))</f>
        <v>22</v>
      </c>
      <c r="AE118" s="18">
        <f ca="1">IF(OR(W114=4,W114=5),0,IFERROR(VLOOKUP(AE114,D$7:G$106,W118,0),0))</f>
        <v>39</v>
      </c>
      <c r="AF118" s="19">
        <f t="shared" ca="1" si="9"/>
        <v>114</v>
      </c>
      <c r="AG118" s="16">
        <f ca="1">IF(OR(AF118=0,AF118=""),0,RANK(AF118,AF115:AF120,1))</f>
        <v>5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5.5</v>
      </c>
      <c r="AK118" s="20">
        <f t="shared" ca="1" si="11"/>
        <v>4</v>
      </c>
      <c r="AL118" s="30">
        <f ca="1">IF(OR(AF118=0,AF118=""),0,RANK(Z118,Z115:Z120,1))</f>
        <v>5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>Cleveland</v>
      </c>
      <c r="I119" s="4"/>
      <c r="J119" s="4"/>
      <c r="K119" s="4"/>
      <c r="M119" s="105">
        <f ca="1">IFERROR(VLOOKUP(G119,$X$115:$AF$119,3,0),"")</f>
        <v>21</v>
      </c>
      <c r="N119" s="105">
        <f ca="1">IFERROR(VLOOKUP(G119,$X$115:$AF$119,4,0),"")</f>
        <v>33</v>
      </c>
      <c r="O119" s="105">
        <f ca="1">IFERROR(VLOOKUP(G119,$X$115:$AF$119,5,0),"")</f>
        <v>45</v>
      </c>
      <c r="P119" s="105">
        <f ca="1">IFERROR(VLOOKUP(G119,$X$115:$AF$119,6,0),"")</f>
        <v>54</v>
      </c>
      <c r="Q119" s="105">
        <f ca="1">IFERROR(VLOOKUP(G119,$X$115:$AF$119,7,0),"")</f>
        <v>56</v>
      </c>
      <c r="R119" s="105">
        <f ca="1">IFERROR(VLOOKUP(G119,$X$115:$AF$119,8,0),"")</f>
        <v>58</v>
      </c>
      <c r="S119" s="105">
        <f ca="1">SUM(M119:R119)</f>
        <v>267</v>
      </c>
      <c r="T119" s="6">
        <f ca="1">IF(H119="",0,1)</f>
        <v>1</v>
      </c>
      <c r="U119" s="104"/>
      <c r="V119" s="104"/>
      <c r="W119" s="29">
        <v>3</v>
      </c>
      <c r="X119" s="15">
        <f ca="1">IF(OR(AJ119="",AJ119=0),0,RANK(AJ119,AJ115:AJ120,1))</f>
        <v>1</v>
      </c>
      <c r="Y119" s="18" t="str">
        <f>Home!F8</f>
        <v>North Yorkshire</v>
      </c>
      <c r="Z119" s="18">
        <f ca="1">IFERROR(VLOOKUP(Z114,$E$7:$G$106,W119,0),0)</f>
        <v>2</v>
      </c>
      <c r="AA119" s="18">
        <f ca="1">IFERROR(VLOOKUP(AA114,E$7:G$106,W119,0),0)</f>
        <v>4</v>
      </c>
      <c r="AB119" s="18">
        <f ca="1">IFERROR(VLOOKUP(AB114,E$7:G$106,W119,0),0)</f>
        <v>7</v>
      </c>
      <c r="AC119" s="18">
        <f ca="1">IF(W114=3,0,IFERROR(VLOOKUP(AC114,E$7:G$106,W119,0),0))</f>
        <v>14</v>
      </c>
      <c r="AD119" s="18">
        <f ca="1">IF(W114=4,0,IFERROR(VLOOKUP(AD114,E$7:G$106,W119,0),0))</f>
        <v>15</v>
      </c>
      <c r="AE119" s="18">
        <f ca="1">IF(OR(W114=4,W114=5),0,IFERROR(VLOOKUP(AE114,E$7:G$106,W119,0),0))</f>
        <v>16</v>
      </c>
      <c r="AF119" s="19">
        <f t="shared" ca="1" si="9"/>
        <v>58</v>
      </c>
      <c r="AG119" s="16">
        <f ca="1">IF(OR(AF119=0,AF119=""),0,RANK(AF119,AF115:AF120,1))</f>
        <v>2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2.2999999999999998</v>
      </c>
      <c r="AK119" s="20">
        <f t="shared" ca="1" si="11"/>
        <v>1</v>
      </c>
      <c r="AL119" s="30">
        <f ca="1">IF(OR(AF119=0,AF119=""),0,RANK(Z119,Z115:Z120,1))</f>
        <v>3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05"/>
      <c r="H121" s="4"/>
      <c r="I121" s="4"/>
      <c r="J121" s="4"/>
      <c r="K121" s="4"/>
      <c r="M121" s="105"/>
      <c r="N121" s="105"/>
      <c r="O121" s="105"/>
      <c r="P121" s="105"/>
      <c r="Q121" s="105"/>
      <c r="R121" s="105"/>
      <c r="S121" s="105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/>
    </row>
    <row r="122" spans="1:39" x14ac:dyDescent="0.25">
      <c r="A122"/>
      <c r="B122"/>
      <c r="C122"/>
      <c r="D122"/>
      <c r="E122"/>
      <c r="F122"/>
      <c r="G122" s="105"/>
      <c r="H122" s="4"/>
      <c r="I122" s="4"/>
      <c r="J122" s="4"/>
      <c r="K122" s="4"/>
      <c r="M122" s="105"/>
      <c r="N122" s="105"/>
      <c r="O122" s="105"/>
      <c r="P122" s="105"/>
      <c r="Q122" s="105"/>
      <c r="R122" s="105"/>
      <c r="S122" s="105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</row>
    <row r="123" spans="1:39" x14ac:dyDescent="0.25">
      <c r="A123"/>
      <c r="B123"/>
      <c r="C123"/>
      <c r="D123"/>
      <c r="E123"/>
      <c r="F123"/>
      <c r="G123" s="105"/>
      <c r="H123" s="4"/>
      <c r="I123" s="4"/>
      <c r="J123" s="4"/>
      <c r="K123" s="4"/>
      <c r="M123" s="105"/>
      <c r="N123" s="105"/>
      <c r="O123" s="105"/>
      <c r="P123" s="105"/>
      <c r="Q123" s="105"/>
      <c r="R123" s="105"/>
      <c r="S123" s="105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</row>
    <row r="124" spans="1:39" x14ac:dyDescent="0.25">
      <c r="A124"/>
      <c r="B124"/>
      <c r="C124"/>
      <c r="D124"/>
      <c r="E124"/>
      <c r="F124"/>
      <c r="G124" s="105"/>
      <c r="H124" s="4"/>
      <c r="I124" s="4"/>
      <c r="J124" s="4"/>
      <c r="K124" s="4"/>
      <c r="M124" s="105"/>
      <c r="N124" s="105"/>
      <c r="O124" s="105"/>
      <c r="P124" s="105"/>
      <c r="Q124" s="105"/>
      <c r="R124" s="105"/>
      <c r="S124" s="105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</row>
    <row r="125" spans="1:39" x14ac:dyDescent="0.25">
      <c r="A125"/>
      <c r="B125"/>
      <c r="C125"/>
      <c r="D125"/>
      <c r="E125"/>
      <c r="F125"/>
      <c r="G125" s="105"/>
      <c r="H125" s="4"/>
      <c r="M125" s="105"/>
      <c r="N125" s="105"/>
      <c r="O125" s="105"/>
      <c r="P125" s="105"/>
      <c r="Q125" s="105"/>
      <c r="R125" s="105"/>
      <c r="S125" s="105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</row>
    <row r="126" spans="1:39" x14ac:dyDescent="0.25">
      <c r="A126"/>
      <c r="B126"/>
      <c r="C126"/>
      <c r="D126"/>
      <c r="E126"/>
      <c r="F126"/>
      <c r="G126" s="105"/>
      <c r="H126" s="4"/>
      <c r="M126" s="105"/>
      <c r="N126" s="105"/>
      <c r="O126" s="105"/>
      <c r="P126" s="105"/>
      <c r="Q126" s="105"/>
      <c r="R126" s="105"/>
      <c r="S126" s="105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</row>
    <row r="127" spans="1:39" x14ac:dyDescent="0.25">
      <c r="A127"/>
      <c r="B127"/>
      <c r="C127"/>
      <c r="D127"/>
      <c r="E127"/>
      <c r="F127"/>
      <c r="G127" s="105"/>
      <c r="H127" s="4"/>
      <c r="M127" s="105"/>
      <c r="N127" s="105"/>
      <c r="O127" s="105"/>
      <c r="P127" s="105"/>
      <c r="Q127" s="105"/>
      <c r="R127" s="105"/>
      <c r="S127" s="105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</row>
    <row r="128" spans="1:39" x14ac:dyDescent="0.25">
      <c r="A128"/>
      <c r="B128"/>
      <c r="C128"/>
      <c r="D128"/>
      <c r="E128"/>
      <c r="F128"/>
      <c r="G128" s="105"/>
      <c r="H128" s="4"/>
      <c r="M128" s="105"/>
      <c r="N128" s="105"/>
      <c r="O128" s="105"/>
      <c r="P128" s="105"/>
      <c r="Q128" s="105"/>
      <c r="R128" s="105"/>
      <c r="S128" s="105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</row>
    <row r="129" spans="1:39" x14ac:dyDescent="0.25">
      <c r="A129" s="104"/>
      <c r="B129" s="104"/>
      <c r="C129" s="104"/>
      <c r="D129" s="104"/>
      <c r="E129" s="104"/>
      <c r="F129" s="104"/>
      <c r="G129" s="105"/>
      <c r="H129" s="4"/>
      <c r="M129" s="105"/>
      <c r="N129" s="105"/>
      <c r="O129" s="105"/>
      <c r="P129" s="105"/>
      <c r="Q129" s="105"/>
      <c r="R129" s="105"/>
      <c r="S129" s="105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</row>
    <row r="130" spans="1:39" x14ac:dyDescent="0.25">
      <c r="A130" s="104"/>
      <c r="B130" s="104"/>
      <c r="C130" s="104"/>
      <c r="D130" s="104"/>
      <c r="E130" s="104"/>
      <c r="F130" s="104"/>
      <c r="G130" s="105"/>
      <c r="H130" s="105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x14ac:dyDescent="0.25">
      <c r="A131" s="104"/>
      <c r="B131" s="104"/>
      <c r="C131" s="104"/>
      <c r="D131" s="104"/>
      <c r="E131" s="104"/>
      <c r="F131" s="104"/>
      <c r="G131" s="105"/>
      <c r="H131" s="105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x14ac:dyDescent="0.25">
      <c r="A132" s="104"/>
      <c r="B132" s="104"/>
      <c r="C132" s="104"/>
      <c r="D132" s="104"/>
      <c r="E132" s="104"/>
      <c r="F132" s="104"/>
      <c r="G132" s="105"/>
      <c r="H132" s="105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x14ac:dyDescent="0.25">
      <c r="A133" s="104"/>
      <c r="B133" s="104"/>
      <c r="C133" s="104"/>
      <c r="D133" s="104"/>
      <c r="E133" s="104"/>
      <c r="F133" s="104"/>
      <c r="G133" s="105"/>
      <c r="H133" s="105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x14ac:dyDescent="0.25">
      <c r="A134" s="104"/>
      <c r="B134" s="104"/>
      <c r="C134" s="104"/>
      <c r="D134" s="104"/>
      <c r="E134" s="104"/>
      <c r="F134" s="104"/>
      <c r="G134" s="105"/>
      <c r="H134" s="105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x14ac:dyDescent="0.25">
      <c r="A135" s="104"/>
      <c r="B135" s="104"/>
      <c r="C135" s="104"/>
      <c r="D135" s="104"/>
      <c r="E135" s="104"/>
      <c r="F135" s="104"/>
      <c r="G135" s="105"/>
      <c r="H135" s="105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x14ac:dyDescent="0.25">
      <c r="A136" s="104"/>
      <c r="B136" s="104"/>
      <c r="C136" s="104"/>
      <c r="D136" s="104"/>
      <c r="E136" s="104"/>
      <c r="F136" s="104"/>
      <c r="G136" s="105"/>
      <c r="H136" s="105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spans="23:38" customFormat="1" x14ac:dyDescent="0.25"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23:38" customFormat="1" x14ac:dyDescent="0.25"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23:38" customFormat="1" x14ac:dyDescent="0.25"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23:38" customFormat="1" x14ac:dyDescent="0.25">
      <c r="W180" s="19"/>
      <c r="X180" s="19"/>
      <c r="Y180" s="62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19"/>
      <c r="AK180" s="19"/>
      <c r="AL180" s="19"/>
    </row>
    <row r="181" spans="23:38" customFormat="1" x14ac:dyDescent="0.25"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21"/>
    </row>
    <row r="182" spans="23:38" customFormat="1" x14ac:dyDescent="0.25"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23:38" customFormat="1" x14ac:dyDescent="0.25"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23:38" customFormat="1" x14ac:dyDescent="0.25"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23:38" customFormat="1" x14ac:dyDescent="0.25"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23:38" customFormat="1" x14ac:dyDescent="0.25"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23:38" customFormat="1" x14ac:dyDescent="0.25"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23:38" customFormat="1" x14ac:dyDescent="0.25"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23:38" customFormat="1" x14ac:dyDescent="0.25"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23:38" customFormat="1" x14ac:dyDescent="0.25"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23:38" customFormat="1" x14ac:dyDescent="0.25"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23:38" customFormat="1" x14ac:dyDescent="0.25"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6000000}"/>
  <mergeCells count="112">
    <mergeCell ref="G1:S1"/>
    <mergeCell ref="AA1:AD1"/>
    <mergeCell ref="G2:S2"/>
    <mergeCell ref="AA2:AD2"/>
    <mergeCell ref="G3:S3"/>
    <mergeCell ref="I6:N6"/>
    <mergeCell ref="I13:N13"/>
    <mergeCell ref="I14:N14"/>
    <mergeCell ref="I15:N15"/>
    <mergeCell ref="I16:N16"/>
    <mergeCell ref="I17:N17"/>
    <mergeCell ref="I18:N18"/>
    <mergeCell ref="I7:N7"/>
    <mergeCell ref="I8:N8"/>
    <mergeCell ref="I9:N9"/>
    <mergeCell ref="I10:N10"/>
    <mergeCell ref="I11:N11"/>
    <mergeCell ref="I12:N12"/>
    <mergeCell ref="I25:N25"/>
    <mergeCell ref="I26:N26"/>
    <mergeCell ref="I27:N27"/>
    <mergeCell ref="I28:N28"/>
    <mergeCell ref="I29:N29"/>
    <mergeCell ref="I30:N30"/>
    <mergeCell ref="I19:N19"/>
    <mergeCell ref="I20:N20"/>
    <mergeCell ref="I21:N21"/>
    <mergeCell ref="I22:N22"/>
    <mergeCell ref="I23:N23"/>
    <mergeCell ref="I24:N24"/>
    <mergeCell ref="I37:N37"/>
    <mergeCell ref="I38:N38"/>
    <mergeCell ref="I39:N39"/>
    <mergeCell ref="I40:N40"/>
    <mergeCell ref="I41:N41"/>
    <mergeCell ref="I42:N42"/>
    <mergeCell ref="I31:N31"/>
    <mergeCell ref="I32:N32"/>
    <mergeCell ref="I33:N33"/>
    <mergeCell ref="I34:N34"/>
    <mergeCell ref="I35:N35"/>
    <mergeCell ref="I36:N36"/>
    <mergeCell ref="I49:N49"/>
    <mergeCell ref="I50:N50"/>
    <mergeCell ref="I51:N51"/>
    <mergeCell ref="I52:N52"/>
    <mergeCell ref="I53:N53"/>
    <mergeCell ref="I54:N54"/>
    <mergeCell ref="I43:N43"/>
    <mergeCell ref="I44:N44"/>
    <mergeCell ref="I45:N45"/>
    <mergeCell ref="I46:N46"/>
    <mergeCell ref="I47:N47"/>
    <mergeCell ref="I48:N48"/>
    <mergeCell ref="I61:N61"/>
    <mergeCell ref="I62:N62"/>
    <mergeCell ref="I63:N63"/>
    <mergeCell ref="I64:N64"/>
    <mergeCell ref="I65:N65"/>
    <mergeCell ref="I66:N66"/>
    <mergeCell ref="I55:N55"/>
    <mergeCell ref="I56:N56"/>
    <mergeCell ref="I57:N57"/>
    <mergeCell ref="I58:N58"/>
    <mergeCell ref="I59:N59"/>
    <mergeCell ref="I60:N60"/>
    <mergeCell ref="I73:N73"/>
    <mergeCell ref="I74:N74"/>
    <mergeCell ref="I75:N75"/>
    <mergeCell ref="I76:N76"/>
    <mergeCell ref="I77:N77"/>
    <mergeCell ref="I78:N78"/>
    <mergeCell ref="I67:N67"/>
    <mergeCell ref="I68:N68"/>
    <mergeCell ref="I69:N69"/>
    <mergeCell ref="I70:N70"/>
    <mergeCell ref="I71:N71"/>
    <mergeCell ref="I72:N72"/>
    <mergeCell ref="I85:N85"/>
    <mergeCell ref="I86:N86"/>
    <mergeCell ref="I87:N87"/>
    <mergeCell ref="I88:N88"/>
    <mergeCell ref="I89:N89"/>
    <mergeCell ref="I90:N90"/>
    <mergeCell ref="I79:N79"/>
    <mergeCell ref="I80:N80"/>
    <mergeCell ref="I81:N81"/>
    <mergeCell ref="I82:N82"/>
    <mergeCell ref="I83:N83"/>
    <mergeCell ref="I84:N84"/>
    <mergeCell ref="I97:N97"/>
    <mergeCell ref="I98:N98"/>
    <mergeCell ref="I99:N99"/>
    <mergeCell ref="I100:N100"/>
    <mergeCell ref="I101:N101"/>
    <mergeCell ref="I102:N102"/>
    <mergeCell ref="I91:N91"/>
    <mergeCell ref="I92:N92"/>
    <mergeCell ref="I93:N93"/>
    <mergeCell ref="I94:N94"/>
    <mergeCell ref="I95:N95"/>
    <mergeCell ref="I96:N96"/>
    <mergeCell ref="I109:N109"/>
    <mergeCell ref="I110:N110"/>
    <mergeCell ref="I111:N111"/>
    <mergeCell ref="G113:S113"/>
    <mergeCell ref="I103:N103"/>
    <mergeCell ref="I104:N104"/>
    <mergeCell ref="I105:N105"/>
    <mergeCell ref="I106:N106"/>
    <mergeCell ref="G107:S107"/>
    <mergeCell ref="I108:N108"/>
  </mergeCells>
  <conditionalFormatting sqref="H19:H106">
    <cfRule type="duplicateValues" dxfId="7" priority="2"/>
  </conditionalFormatting>
  <conditionalFormatting sqref="H7:H18">
    <cfRule type="duplicateValues" dxfId="6" priority="1"/>
  </conditionalFormatting>
  <pageMargins left="0.70866141732283472" right="0.70866141732283472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5" tint="0.39997558519241921"/>
  </sheetPr>
  <dimension ref="A1:AM316"/>
  <sheetViews>
    <sheetView showZeros="0" topLeftCell="G1" zoomScaleNormal="100" workbookViewId="0">
      <selection activeCell="H49" sqref="H49"/>
    </sheetView>
  </sheetViews>
  <sheetFormatPr defaultRowHeight="15" x14ac:dyDescent="0.25"/>
  <cols>
    <col min="1" max="1" width="9.140625" style="60" hidden="1" customWidth="1"/>
    <col min="2" max="2" width="7.42578125" style="60" hidden="1" customWidth="1"/>
    <col min="3" max="3" width="6.85546875" style="60" hidden="1" customWidth="1"/>
    <col min="4" max="4" width="9.140625" style="60" hidden="1" customWidth="1"/>
    <col min="5" max="5" width="6" style="60" hidden="1" customWidth="1"/>
    <col min="6" max="6" width="11.140625" style="60" hidden="1" customWidth="1"/>
    <col min="7" max="7" width="5.5703125" style="62" customWidth="1"/>
    <col min="8" max="8" width="6.7109375" style="62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60" hidden="1" customWidth="1"/>
    <col min="22" max="22" width="13.5703125" style="60" hidden="1" customWidth="1"/>
    <col min="23" max="23" width="13.7109375" style="60" hidden="1" customWidth="1"/>
    <col min="24" max="24" width="4.7109375" style="60" hidden="1" customWidth="1"/>
    <col min="25" max="25" width="23" style="60" hidden="1" customWidth="1"/>
    <col min="26" max="38" width="4.7109375" style="60" hidden="1" customWidth="1"/>
    <col min="39" max="39" width="9.140625" style="60" hidden="1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60" t="str">
        <f ca="1">CONCATENATE(W1,X1)</f>
        <v>Home!$B7</v>
      </c>
      <c r="W1" s="60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7</v>
      </c>
      <c r="Y1" t="str">
        <f ca="1">MID(CELL("Filename",A1),SEARCH("]",CELL("Filename",A1),1)+1,32)</f>
        <v>Junior_Girls</v>
      </c>
      <c r="AA1" s="128" t="str">
        <f ca="1">Y1</f>
        <v>Junior_Girls</v>
      </c>
      <c r="AB1" s="128"/>
      <c r="AC1" s="128"/>
      <c r="AD1" s="128"/>
      <c r="AE1" s="60" t="str">
        <f ca="1">CONCATENATE(Y1," ",Z1)</f>
        <v xml:space="preserve">Junior_Girls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60" t="str">
        <f ca="1">CONCATENATE(W2,X2)</f>
        <v>Home!$D7</v>
      </c>
      <c r="W2" s="60" t="s">
        <v>34</v>
      </c>
      <c r="X2" s="60">
        <f ca="1">X1</f>
        <v>7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60"/>
      <c r="B5" s="60"/>
      <c r="C5" s="60"/>
      <c r="D5" s="60"/>
      <c r="E5" s="60"/>
      <c r="F5" s="60"/>
      <c r="G5" s="68" t="str">
        <f ca="1">INDIRECT(V1)</f>
        <v>Junior Girls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62" t="s">
        <v>0</v>
      </c>
      <c r="H6" s="62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 t="str">
        <f ca="1">IF(O7=C6,COUNTIF(O7:O7,C6),"")</f>
        <v/>
      </c>
      <c r="D7" s="1">
        <f ca="1">IF(O7=D6,COUNTIF(O7:O7,D6),"")</f>
        <v>1</v>
      </c>
      <c r="E7" s="1" t="str">
        <f ca="1">IF(O7=E6,COUNTIF(O7:O7,E6),"")</f>
        <v/>
      </c>
      <c r="F7" s="1" t="str">
        <f ca="1">IF(O7=F6,COUNTIF(O7:O7,F6),"")</f>
        <v/>
      </c>
      <c r="G7" s="62">
        <f t="shared" ref="G7:G70" si="0">IF(LEFT(S7,1)="D",0,AM7)</f>
        <v>1</v>
      </c>
      <c r="H7" s="7">
        <v>61</v>
      </c>
      <c r="I7" s="129" t="str">
        <f t="shared" ref="I7:I70" ca="1" si="1">IFERROR(VLOOKUP(H7,INDIRECT($AA$1),2,0),"")</f>
        <v>Millicent Breese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Northumberland</v>
      </c>
      <c r="P7" s="59"/>
      <c r="Q7" s="59"/>
      <c r="R7" s="59"/>
      <c r="S7" s="67">
        <v>10.16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>
        <f ca="1">IF(O8=B6,COUNTIF(O7:O8,B6),"")</f>
        <v>1</v>
      </c>
      <c r="C8" s="1" t="str">
        <f ca="1">IF(O8=C6,COUNTIF(O7:O8,C6),"")</f>
        <v/>
      </c>
      <c r="D8" s="1" t="str">
        <f ca="1">IF(O8=D6,COUNTIF(O7:O8,D6),"")</f>
        <v/>
      </c>
      <c r="E8" s="1" t="str">
        <f ca="1">IF(O8=E6,COUNTIF(O7:O8,E6),"")</f>
        <v/>
      </c>
      <c r="F8" s="1" t="str">
        <f ca="1">IF(O8=F6,COUNTIF(O7:O8,F6),"")</f>
        <v/>
      </c>
      <c r="G8" s="62">
        <f t="shared" si="0"/>
        <v>2</v>
      </c>
      <c r="H8" s="7">
        <v>21</v>
      </c>
      <c r="I8" s="129" t="str">
        <f t="shared" ca="1" si="1"/>
        <v>Olesia Wilder</v>
      </c>
      <c r="J8" s="129"/>
      <c r="K8" s="129"/>
      <c r="L8" s="129"/>
      <c r="M8" s="129"/>
      <c r="N8" s="129"/>
      <c r="O8" s="59" t="str">
        <f t="shared" ca="1" si="2"/>
        <v>Cumbria</v>
      </c>
      <c r="P8" s="59"/>
      <c r="Q8" s="59"/>
      <c r="R8" s="59"/>
      <c r="S8" s="67">
        <v>10.24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 t="str">
        <f ca="1">IF(O9=B6,COUNTIF(O7:O9,B6),"")</f>
        <v/>
      </c>
      <c r="C9" s="1">
        <f ca="1">IF(O9=C6,COUNTIF(O7:O9,C6),"")</f>
        <v>1</v>
      </c>
      <c r="D9" s="1" t="str">
        <f ca="1">IF(O9=D6,COUNTIF(O7:O9,D6),"")</f>
        <v/>
      </c>
      <c r="E9" s="1" t="str">
        <f ca="1">IF(O9=E6,COUNTIF(O7:O9,E6),"")</f>
        <v/>
      </c>
      <c r="F9" s="1" t="str">
        <f ca="1">IF(O9=F6,COUNTIF(O7:O9,F6),"")</f>
        <v/>
      </c>
      <c r="G9" s="62">
        <f t="shared" si="0"/>
        <v>3</v>
      </c>
      <c r="H9" s="7">
        <v>59</v>
      </c>
      <c r="I9" s="129" t="str">
        <f t="shared" ca="1" si="1"/>
        <v>Erin Keeler-Clarke</v>
      </c>
      <c r="J9" s="129"/>
      <c r="K9" s="129"/>
      <c r="L9" s="129"/>
      <c r="M9" s="129"/>
      <c r="N9" s="129"/>
      <c r="O9" s="59" t="str">
        <f t="shared" ca="1" si="2"/>
        <v>Durham</v>
      </c>
      <c r="P9" s="59"/>
      <c r="Q9" s="59"/>
      <c r="R9" s="59"/>
      <c r="S9" s="67">
        <v>10.29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>
        <f ca="1">IF(O10=B6,COUNTIF(O7:O10,B6),"")</f>
        <v>2</v>
      </c>
      <c r="C10" s="1" t="str">
        <f ca="1">IF(O10=C6,COUNTIF(O7:O10,C6),"")</f>
        <v/>
      </c>
      <c r="D10" s="1" t="str">
        <f ca="1">IF(O10=D6,COUNTIF(O7:O10,D6),"")</f>
        <v/>
      </c>
      <c r="E10" s="1" t="str">
        <f ca="1">IF(O10=E6,COUNTIF(O7:O10,E6),"")</f>
        <v/>
      </c>
      <c r="F10" s="1" t="str">
        <f ca="1">IF(O10=F6,COUNTIF(O7:O10,F6),"")</f>
        <v/>
      </c>
      <c r="G10" s="62">
        <f t="shared" si="0"/>
        <v>4</v>
      </c>
      <c r="H10" s="7">
        <v>22</v>
      </c>
      <c r="I10" s="129" t="str">
        <f t="shared" ca="1" si="1"/>
        <v>Jessica Bailey</v>
      </c>
      <c r="J10" s="129"/>
      <c r="K10" s="129"/>
      <c r="L10" s="129"/>
      <c r="M10" s="129"/>
      <c r="N10" s="129"/>
      <c r="O10" s="59" t="str">
        <f t="shared" ca="1" si="2"/>
        <v>Cumbria</v>
      </c>
      <c r="P10" s="59"/>
      <c r="Q10" s="59"/>
      <c r="R10" s="59"/>
      <c r="S10" s="67">
        <v>10.37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 t="str">
        <f ca="1">IF(O11=C6,COUNTIF(O7:O11,C6),"")</f>
        <v/>
      </c>
      <c r="D11" s="1" t="str">
        <f ca="1">IF(O11=D6,COUNTIF(O7:O11,D6),"")</f>
        <v/>
      </c>
      <c r="E11" s="1">
        <f ca="1">IF(O11=E6,COUNTIF(O7:O11,E6),"")</f>
        <v>1</v>
      </c>
      <c r="F11" s="1" t="str">
        <f ca="1">IF(O11=F6,COUNTIF(O7:O11,F6),"")</f>
        <v/>
      </c>
      <c r="G11" s="62">
        <f t="shared" si="0"/>
        <v>5</v>
      </c>
      <c r="H11" s="7">
        <v>81</v>
      </c>
      <c r="I11" s="129" t="str">
        <f t="shared" ca="1" si="1"/>
        <v>Issy Nicholls</v>
      </c>
      <c r="J11" s="129"/>
      <c r="K11" s="129"/>
      <c r="L11" s="129"/>
      <c r="M11" s="129"/>
      <c r="N11" s="129"/>
      <c r="O11" s="59" t="str">
        <f t="shared" ca="1" si="2"/>
        <v>North Yorkshire</v>
      </c>
      <c r="P11" s="59"/>
      <c r="Q11" s="59"/>
      <c r="R11" s="59"/>
      <c r="S11" s="67">
        <v>10.41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 t="str">
        <f ca="1">IF(O12=C6,COUNTIF(O7:O12,C6),"")</f>
        <v/>
      </c>
      <c r="D12" s="1" t="str">
        <f ca="1">IF(O12=D6,COUNTIF(O7:O12,D6),"")</f>
        <v/>
      </c>
      <c r="E12" s="1">
        <f ca="1">IF(O12=E6,COUNTIF(O7:O12,E6),"")</f>
        <v>2</v>
      </c>
      <c r="F12" s="1" t="str">
        <f ca="1">IF(O12=F6,COUNTIF(O7:O12,F6),"")</f>
        <v/>
      </c>
      <c r="G12" s="62">
        <f t="shared" si="0"/>
        <v>6</v>
      </c>
      <c r="H12" s="7">
        <v>83</v>
      </c>
      <c r="I12" s="129" t="str">
        <f t="shared" ca="1" si="1"/>
        <v>Zoe Hill</v>
      </c>
      <c r="J12" s="129"/>
      <c r="K12" s="129"/>
      <c r="L12" s="129"/>
      <c r="M12" s="129"/>
      <c r="N12" s="129"/>
      <c r="O12" s="59" t="str">
        <f t="shared" ca="1" si="2"/>
        <v>North Yorkshire</v>
      </c>
      <c r="P12" s="59"/>
      <c r="Q12" s="59"/>
      <c r="R12" s="59"/>
      <c r="S12" s="67">
        <v>10.41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>
        <f ca="1">IF(O13=B6,COUNTIF(O7:O13,B6),"")</f>
        <v>3</v>
      </c>
      <c r="C13" s="1" t="str">
        <f ca="1">IF(O13=C6,COUNTIF(O7:O13,C6),"")</f>
        <v/>
      </c>
      <c r="D13" s="1" t="str">
        <f ca="1">IF(O13=D6,COUNTIF(O7:O13,D6),"")</f>
        <v/>
      </c>
      <c r="E13" s="1" t="str">
        <f ca="1">IF(O13=E6,COUNTIF(O7:O13,E6),"")</f>
        <v/>
      </c>
      <c r="F13" s="1" t="str">
        <f ca="1">IF(O13=F6,COUNTIF(O7:O13,F6),"")</f>
        <v/>
      </c>
      <c r="G13" s="62">
        <f t="shared" si="0"/>
        <v>7</v>
      </c>
      <c r="H13" s="7">
        <v>25</v>
      </c>
      <c r="I13" s="129" t="str">
        <f t="shared" ca="1" si="1"/>
        <v>Sarah Smith</v>
      </c>
      <c r="J13" s="129"/>
      <c r="K13" s="129"/>
      <c r="L13" s="129"/>
      <c r="M13" s="129"/>
      <c r="N13" s="129"/>
      <c r="O13" s="59" t="str">
        <f t="shared" ca="1" si="2"/>
        <v>Cumbria</v>
      </c>
      <c r="P13" s="59"/>
      <c r="Q13" s="59"/>
      <c r="R13" s="59"/>
      <c r="S13" s="67">
        <v>10.48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>
        <f ca="1">IF(O14=A6,COUNTIF(O7:O14,A6),"")</f>
        <v>1</v>
      </c>
      <c r="B14" s="1" t="str">
        <f ca="1">IF(O14=B6,COUNTIF(O7:O14,B6),"")</f>
        <v/>
      </c>
      <c r="C14" s="1" t="str">
        <f ca="1">IF(O14=C6,COUNTIF(O7:O14,C6),"")</f>
        <v/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62">
        <f t="shared" si="0"/>
        <v>8</v>
      </c>
      <c r="H14" s="7">
        <v>1</v>
      </c>
      <c r="I14" s="129" t="str">
        <f t="shared" ca="1" si="1"/>
        <v>Lois Creasey</v>
      </c>
      <c r="J14" s="129"/>
      <c r="K14" s="129"/>
      <c r="L14" s="129"/>
      <c r="M14" s="129"/>
      <c r="N14" s="129"/>
      <c r="O14" s="59" t="str">
        <f t="shared" ca="1" si="2"/>
        <v>Cleveland</v>
      </c>
      <c r="P14" s="59"/>
      <c r="Q14" s="59"/>
      <c r="R14" s="59"/>
      <c r="S14" s="67">
        <v>10.51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 t="str">
        <f ca="1">IF(O15=B6,COUNTIF(O7:O15,B6),"")</f>
        <v/>
      </c>
      <c r="C15" s="1">
        <f ca="1">IF(O15=C6,COUNTIF(O7:O15,C6),"")</f>
        <v>2</v>
      </c>
      <c r="D15" s="1" t="str">
        <f ca="1">IF(O15=D6,COUNTIF(O7:O15,D6),"")</f>
        <v/>
      </c>
      <c r="E15" s="1" t="str">
        <f ca="1">IF(O15=E6,COUNTIF(O7:O15,E6),"")</f>
        <v/>
      </c>
      <c r="F15" s="1" t="str">
        <f ca="1">IF(O15=F6,COUNTIF(O7:O15,F6),"")</f>
        <v/>
      </c>
      <c r="G15" s="62">
        <f t="shared" si="0"/>
        <v>9</v>
      </c>
      <c r="H15" s="7">
        <v>41</v>
      </c>
      <c r="I15" s="129" t="str">
        <f t="shared" ca="1" si="1"/>
        <v>Lucy Scothern</v>
      </c>
      <c r="J15" s="129"/>
      <c r="K15" s="129"/>
      <c r="L15" s="129"/>
      <c r="M15" s="129"/>
      <c r="N15" s="129"/>
      <c r="O15" s="59" t="str">
        <f t="shared" ca="1" si="2"/>
        <v>Durham</v>
      </c>
      <c r="P15" s="59"/>
      <c r="Q15" s="59"/>
      <c r="R15" s="59"/>
      <c r="S15" s="67">
        <v>10.53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 t="str">
        <f ca="1">IF(O16=B6,COUNTIF(O7:O16,B6),"")</f>
        <v/>
      </c>
      <c r="C16" s="1">
        <f ca="1">IF(O16=C6,COUNTIF(O7:O16,C6),"")</f>
        <v>3</v>
      </c>
      <c r="D16" s="1" t="str">
        <f ca="1">IF(O16=D6,COUNTIF(O7:O16,D6),"")</f>
        <v/>
      </c>
      <c r="E16" s="1" t="str">
        <f ca="1">IF(O16=E6,COUNTIF(O7:O16,E6),"")</f>
        <v/>
      </c>
      <c r="F16" s="1" t="str">
        <f ca="1">IF(O16=F6,COUNTIF(O7:O16,F6),"")</f>
        <v/>
      </c>
      <c r="G16" s="62">
        <f t="shared" si="0"/>
        <v>10</v>
      </c>
      <c r="H16" s="7">
        <v>42</v>
      </c>
      <c r="I16" s="129" t="str">
        <f t="shared" ca="1" si="1"/>
        <v>Katie Francis</v>
      </c>
      <c r="J16" s="129"/>
      <c r="K16" s="129"/>
      <c r="L16" s="129"/>
      <c r="M16" s="129"/>
      <c r="N16" s="129"/>
      <c r="O16" s="59" t="str">
        <f t="shared" ca="1" si="2"/>
        <v>Durham</v>
      </c>
      <c r="P16" s="59"/>
      <c r="Q16" s="59"/>
      <c r="R16" s="59"/>
      <c r="S16" s="67">
        <v>10.57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>
        <f ca="1">IF(O17=B6,COUNTIF(O7:O17,B6),"")</f>
        <v>4</v>
      </c>
      <c r="C17" s="1" t="str">
        <f ca="1">IF(O17=C6,COUNTIF(O7:O17,C6),"")</f>
        <v/>
      </c>
      <c r="D17" s="1" t="str">
        <f ca="1">IF(O17=D6,COUNTIF(O7:O17,D6),"")</f>
        <v/>
      </c>
      <c r="E17" s="1" t="str">
        <f ca="1">IF(O17=E6,COUNTIF(O7:O17,E6),"")</f>
        <v/>
      </c>
      <c r="F17" s="1" t="str">
        <f ca="1">IF(O17=F6,COUNTIF(O7:O17,F6),"")</f>
        <v/>
      </c>
      <c r="G17" s="62">
        <f t="shared" si="0"/>
        <v>11</v>
      </c>
      <c r="H17" s="7">
        <v>29</v>
      </c>
      <c r="I17" s="129" t="str">
        <f t="shared" ca="1" si="1"/>
        <v>Clara Samson</v>
      </c>
      <c r="J17" s="129"/>
      <c r="K17" s="129"/>
      <c r="L17" s="129"/>
      <c r="M17" s="129"/>
      <c r="N17" s="129"/>
      <c r="O17" s="59" t="str">
        <f t="shared" ca="1" si="2"/>
        <v>Cumbria</v>
      </c>
      <c r="P17" s="59"/>
      <c r="Q17" s="59"/>
      <c r="R17" s="59"/>
      <c r="S17" s="67">
        <v>10.59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>
        <f ca="1">IF(O18=C6,COUNTIF(O7:O18,C6),"")</f>
        <v>4</v>
      </c>
      <c r="D18" s="1" t="str">
        <f ca="1">IF(O18=D6,COUNTIF(O7:O18,D6),"")</f>
        <v/>
      </c>
      <c r="E18" s="1" t="str">
        <f ca="1">IF(O18=E6,COUNTIF(O7:O18,E6),"")</f>
        <v/>
      </c>
      <c r="F18" s="1" t="str">
        <f ca="1">IF(O18=F6,COUNTIF(O7:O18,F6),"")</f>
        <v/>
      </c>
      <c r="G18" s="62">
        <f t="shared" si="0"/>
        <v>12</v>
      </c>
      <c r="H18" s="7">
        <v>45</v>
      </c>
      <c r="I18" s="129" t="str">
        <f t="shared" ca="1" si="1"/>
        <v>Abigail Thwaites</v>
      </c>
      <c r="J18" s="129"/>
      <c r="K18" s="129"/>
      <c r="L18" s="129"/>
      <c r="M18" s="129"/>
      <c r="N18" s="129"/>
      <c r="O18" s="59" t="str">
        <f t="shared" ca="1" si="2"/>
        <v>Durham</v>
      </c>
      <c r="P18" s="59"/>
      <c r="Q18" s="59"/>
      <c r="R18" s="59"/>
      <c r="S18" s="67">
        <v>11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 t="str">
        <f ca="1">IF(O19=C6,COUNTIF(O7:O19,C6),"")</f>
        <v/>
      </c>
      <c r="D19" s="1" t="str">
        <f ca="1">IF(O19=D6,COUNTIF(O7:O19,D6),"")</f>
        <v/>
      </c>
      <c r="E19" s="1">
        <f ca="1">IF(O19=E6,COUNTIF(O7:O19,E6),"")</f>
        <v>3</v>
      </c>
      <c r="F19" s="1" t="str">
        <f ca="1">IF(O19=F6,COUNTIF(O7:O19,F6),"")</f>
        <v/>
      </c>
      <c r="G19" s="62">
        <f t="shared" si="0"/>
        <v>13</v>
      </c>
      <c r="H19" s="7">
        <v>82</v>
      </c>
      <c r="I19" s="129" t="str">
        <f t="shared" ca="1" si="1"/>
        <v>Eve Whitaker</v>
      </c>
      <c r="J19" s="129"/>
      <c r="K19" s="129"/>
      <c r="L19" s="129"/>
      <c r="M19" s="129"/>
      <c r="N19" s="129"/>
      <c r="O19" s="59" t="str">
        <f t="shared" ca="1" si="2"/>
        <v>North Yorkshire</v>
      </c>
      <c r="P19" s="59"/>
      <c r="Q19" s="59"/>
      <c r="R19" s="59"/>
      <c r="S19" s="67">
        <v>11.01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>
        <f ca="1">IF(O20=B6,COUNTIF(O7:O20,B6),"")</f>
        <v>5</v>
      </c>
      <c r="C20" s="1" t="str">
        <f ca="1">IF(O20=C6,COUNTIF(O7:O20,C6),"")</f>
        <v/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62">
        <f t="shared" si="0"/>
        <v>14</v>
      </c>
      <c r="H20" s="7">
        <v>23</v>
      </c>
      <c r="I20" s="129" t="str">
        <f t="shared" ca="1" si="1"/>
        <v>Sophie Rylance</v>
      </c>
      <c r="J20" s="129"/>
      <c r="K20" s="129"/>
      <c r="L20" s="129"/>
      <c r="M20" s="129"/>
      <c r="N20" s="129"/>
      <c r="O20" s="59" t="str">
        <f t="shared" ca="1" si="2"/>
        <v>Cumbria</v>
      </c>
      <c r="P20" s="59"/>
      <c r="Q20" s="59"/>
      <c r="R20" s="59"/>
      <c r="S20" s="67">
        <v>11.02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 t="str">
        <f ca="1">IF(O21=B6,COUNTIF(O7:O21,B6),"")</f>
        <v/>
      </c>
      <c r="C21" s="1" t="str">
        <f ca="1">IF(O21=C6,COUNTIF(O7:O21,C6),"")</f>
        <v/>
      </c>
      <c r="D21" s="1">
        <f ca="1">IF(O21=D6,COUNTIF(O7:O21,D6),"")</f>
        <v>2</v>
      </c>
      <c r="E21" s="1" t="str">
        <f ca="1">IF(O21=E6,COUNTIF(O7:O21,E6),"")</f>
        <v/>
      </c>
      <c r="F21" s="1" t="str">
        <f ca="1">IF(O21=F6,COUNTIF(O7:O21,F6),"")</f>
        <v/>
      </c>
      <c r="G21" s="62">
        <f t="shared" si="0"/>
        <v>15</v>
      </c>
      <c r="H21" s="7">
        <v>62</v>
      </c>
      <c r="I21" s="129" t="str">
        <f t="shared" ca="1" si="1"/>
        <v>Abigail Leiper</v>
      </c>
      <c r="J21" s="129"/>
      <c r="K21" s="129"/>
      <c r="L21" s="129"/>
      <c r="M21" s="129"/>
      <c r="N21" s="129"/>
      <c r="O21" s="59" t="str">
        <f t="shared" ca="1" si="2"/>
        <v>Northumberland</v>
      </c>
      <c r="P21" s="59"/>
      <c r="Q21" s="59"/>
      <c r="R21" s="59"/>
      <c r="S21" s="67">
        <v>11.03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>
        <f ca="1">IF(O22=C6,COUNTIF(O7:O22,C6),"")</f>
        <v>5</v>
      </c>
      <c r="D22" s="1" t="str">
        <f ca="1">IF(O22=D6,COUNTIF(O7:O22,D6),"")</f>
        <v/>
      </c>
      <c r="E22" s="1" t="str">
        <f ca="1">IF(O22=E6,COUNTIF(O7:O22,E6),"")</f>
        <v/>
      </c>
      <c r="F22" s="1" t="str">
        <f ca="1">IF(O22=F6,COUNTIF(O7:O22,F6),"")</f>
        <v/>
      </c>
      <c r="G22" s="62">
        <f t="shared" si="0"/>
        <v>16</v>
      </c>
      <c r="H22" s="7">
        <v>43</v>
      </c>
      <c r="I22" s="129" t="str">
        <f t="shared" ca="1" si="1"/>
        <v>Ciara Thornley</v>
      </c>
      <c r="J22" s="129"/>
      <c r="K22" s="129"/>
      <c r="L22" s="129"/>
      <c r="M22" s="129"/>
      <c r="N22" s="129"/>
      <c r="O22" s="59" t="str">
        <f t="shared" ca="1" si="2"/>
        <v>Durham</v>
      </c>
      <c r="P22" s="59"/>
      <c r="Q22" s="59"/>
      <c r="R22" s="59"/>
      <c r="S22" s="67">
        <v>11.04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 t="str">
        <f ca="1">IF(O23=D6,COUNTIF(O7:O23,D6),"")</f>
        <v/>
      </c>
      <c r="E23" s="1">
        <f ca="1">IF(O23=E6,COUNTIF(O7:O23,E6),"")</f>
        <v>4</v>
      </c>
      <c r="F23" s="1" t="str">
        <f ca="1">IF(O23=F6,COUNTIF(O7:O23,F6),"")</f>
        <v/>
      </c>
      <c r="G23" s="62">
        <f t="shared" si="0"/>
        <v>17</v>
      </c>
      <c r="H23" s="7">
        <v>84</v>
      </c>
      <c r="I23" s="129" t="str">
        <f t="shared" ca="1" si="1"/>
        <v>Marnie Scatchard</v>
      </c>
      <c r="J23" s="129"/>
      <c r="K23" s="129"/>
      <c r="L23" s="129"/>
      <c r="M23" s="129"/>
      <c r="N23" s="129"/>
      <c r="O23" s="59" t="str">
        <f t="shared" ca="1" si="2"/>
        <v>North Yorkshire</v>
      </c>
      <c r="P23" s="59"/>
      <c r="Q23" s="59"/>
      <c r="R23" s="59"/>
      <c r="S23" s="67">
        <v>11.06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 t="str">
        <f ca="1">IF(O24=B6,COUNTIF(O7:O24,B6),"")</f>
        <v/>
      </c>
      <c r="C24" s="1">
        <f ca="1">IF(O24=C6,COUNTIF(O7:O24,C6),"")</f>
        <v>6</v>
      </c>
      <c r="D24" s="1" t="str">
        <f ca="1">IF(O24=D6,COUNTIF(O7:O24,D6),"")</f>
        <v/>
      </c>
      <c r="E24" s="1" t="str">
        <f ca="1">IF(O24=E6,COUNTIF(O7:O24,E6),"")</f>
        <v/>
      </c>
      <c r="F24" s="1" t="str">
        <f ca="1">IF(O24=F6,COUNTIF(O7:O24,F6),"")</f>
        <v/>
      </c>
      <c r="G24" s="62">
        <f t="shared" si="0"/>
        <v>18</v>
      </c>
      <c r="H24" s="7">
        <v>46</v>
      </c>
      <c r="I24" s="129" t="str">
        <f t="shared" ca="1" si="1"/>
        <v>Freya Clarkson</v>
      </c>
      <c r="J24" s="129"/>
      <c r="K24" s="129"/>
      <c r="L24" s="129"/>
      <c r="M24" s="129"/>
      <c r="N24" s="129"/>
      <c r="O24" s="59" t="str">
        <f t="shared" ca="1" si="2"/>
        <v>Durham</v>
      </c>
      <c r="P24" s="59"/>
      <c r="Q24" s="59"/>
      <c r="R24" s="59"/>
      <c r="S24" s="67">
        <v>11.07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 t="str">
        <f ca="1">IF(O25=B6,COUNTIF(O7:O25,B6),"")</f>
        <v/>
      </c>
      <c r="C25" s="1" t="str">
        <f ca="1">IF(O25=C6,COUNTIF(O7:O25,C6),"")</f>
        <v/>
      </c>
      <c r="D25" s="1">
        <f ca="1">IF(O25=D6,COUNTIF(O7:O25,D6),"")</f>
        <v>3</v>
      </c>
      <c r="E25" s="1" t="str">
        <f ca="1">IF(O25=E6,COUNTIF(O7:O25,E6),"")</f>
        <v/>
      </c>
      <c r="F25" s="1" t="str">
        <f ca="1">IF(O25=F6,COUNTIF(O7:O25,F6),"")</f>
        <v/>
      </c>
      <c r="G25" s="62">
        <f t="shared" si="0"/>
        <v>19</v>
      </c>
      <c r="H25" s="7">
        <v>63</v>
      </c>
      <c r="I25" s="129" t="str">
        <f t="shared" ca="1" si="1"/>
        <v>Holly Waugh</v>
      </c>
      <c r="J25" s="129"/>
      <c r="K25" s="129"/>
      <c r="L25" s="129"/>
      <c r="M25" s="129"/>
      <c r="N25" s="129"/>
      <c r="O25" s="59" t="str">
        <f t="shared" ca="1" si="2"/>
        <v>Northumberland</v>
      </c>
      <c r="P25" s="59"/>
      <c r="Q25" s="59"/>
      <c r="R25" s="59"/>
      <c r="S25" s="67">
        <v>11.07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 t="str">
        <f ca="1">IF(O26=C6,COUNTIF(O7:O26,C6),"")</f>
        <v/>
      </c>
      <c r="D26" s="1" t="str">
        <f ca="1">IF(O26=D6,COUNTIF(O7:O26,D6),"")</f>
        <v/>
      </c>
      <c r="E26" s="1">
        <f ca="1">IF(O26=E6,COUNTIF(O7:O26,E6),"")</f>
        <v>5</v>
      </c>
      <c r="F26" s="1" t="str">
        <f ca="1">IF(O26=F6,COUNTIF(O7:O26,F6),"")</f>
        <v/>
      </c>
      <c r="G26" s="62">
        <f t="shared" si="0"/>
        <v>20</v>
      </c>
      <c r="H26" s="7">
        <v>87</v>
      </c>
      <c r="I26" s="129" t="str">
        <f t="shared" ca="1" si="1"/>
        <v>Inez khaddi</v>
      </c>
      <c r="J26" s="129"/>
      <c r="K26" s="129"/>
      <c r="L26" s="129"/>
      <c r="M26" s="129"/>
      <c r="N26" s="129"/>
      <c r="O26" s="59" t="str">
        <f t="shared" ca="1" si="2"/>
        <v>North Yorkshire</v>
      </c>
      <c r="P26" s="59"/>
      <c r="Q26" s="59"/>
      <c r="R26" s="59"/>
      <c r="S26" s="67">
        <v>11.08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>
        <f ca="1">IF(O27=C6,COUNTIF(O7:O27,C6),"")</f>
        <v>7</v>
      </c>
      <c r="D27" s="1" t="str">
        <f ca="1">IF(O27=D6,COUNTIF(O7:O27,D6),"")</f>
        <v/>
      </c>
      <c r="E27" s="1" t="str">
        <f ca="1">IF(O27=E6,COUNTIF(O7:O27,E6),"")</f>
        <v/>
      </c>
      <c r="F27" s="1" t="str">
        <f ca="1">IF(O27=F6,COUNTIF(O7:O27,F6),"")</f>
        <v/>
      </c>
      <c r="G27" s="62">
        <f t="shared" si="0"/>
        <v>21</v>
      </c>
      <c r="H27" s="7">
        <v>51</v>
      </c>
      <c r="I27" s="129" t="str">
        <f t="shared" ca="1" si="1"/>
        <v>Jessica Milburn</v>
      </c>
      <c r="J27" s="129"/>
      <c r="K27" s="129"/>
      <c r="L27" s="129"/>
      <c r="M27" s="129"/>
      <c r="N27" s="129"/>
      <c r="O27" s="59" t="str">
        <f t="shared" ca="1" si="2"/>
        <v>Durham</v>
      </c>
      <c r="P27" s="59"/>
      <c r="Q27" s="59"/>
      <c r="R27" s="59"/>
      <c r="S27" s="67">
        <v>11.09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>
        <f ca="1">IF(O28=C6,COUNTIF(O7:O28,C6),"")</f>
        <v>8</v>
      </c>
      <c r="D28" s="1" t="str">
        <f ca="1">IF(O28=D6,COUNTIF(O7:O28,D6),"")</f>
        <v/>
      </c>
      <c r="E28" s="1" t="str">
        <f ca="1">IF(O28=E6,COUNTIF(O7:O28,E6),"")</f>
        <v/>
      </c>
      <c r="F28" s="1" t="str">
        <f ca="1">IF(O28=F6,COUNTIF(O7:O28,F6),"")</f>
        <v/>
      </c>
      <c r="G28" s="62">
        <f t="shared" si="0"/>
        <v>22</v>
      </c>
      <c r="H28" s="7">
        <v>44</v>
      </c>
      <c r="I28" s="129" t="str">
        <f t="shared" ca="1" si="1"/>
        <v>Freya Gibson</v>
      </c>
      <c r="J28" s="129"/>
      <c r="K28" s="129"/>
      <c r="L28" s="129"/>
      <c r="M28" s="129"/>
      <c r="N28" s="129"/>
      <c r="O28" s="59" t="str">
        <f t="shared" ca="1" si="2"/>
        <v>Durham</v>
      </c>
      <c r="P28" s="59"/>
      <c r="Q28" s="59"/>
      <c r="R28" s="59"/>
      <c r="S28" s="67">
        <v>11.1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 t="str">
        <f ca="1">IF(O29=C6,COUNTIF(O7:O29,C6),"")</f>
        <v/>
      </c>
      <c r="D29" s="1" t="str">
        <f ca="1">IF(O29=D6,COUNTIF(O7:O29,D6),"")</f>
        <v/>
      </c>
      <c r="E29" s="1">
        <f ca="1">IF(O29=E6,COUNTIF(O7:O29,E6),"")</f>
        <v>6</v>
      </c>
      <c r="F29" s="1" t="str">
        <f ca="1">IF(O29=F6,COUNTIF(O7:O29,F6),"")</f>
        <v/>
      </c>
      <c r="G29" s="62">
        <f t="shared" si="0"/>
        <v>23</v>
      </c>
      <c r="H29" s="7">
        <v>88</v>
      </c>
      <c r="I29" s="129" t="str">
        <f t="shared" ca="1" si="1"/>
        <v>Willow Baker</v>
      </c>
      <c r="J29" s="129"/>
      <c r="K29" s="129"/>
      <c r="L29" s="129"/>
      <c r="M29" s="129"/>
      <c r="N29" s="129"/>
      <c r="O29" s="59" t="str">
        <f t="shared" ca="1" si="2"/>
        <v>North Yorkshire</v>
      </c>
      <c r="P29" s="59"/>
      <c r="Q29" s="59"/>
      <c r="R29" s="59"/>
      <c r="S29" s="67">
        <v>11.11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 t="str">
        <f ca="1">IF(O30=B6,COUNTIF(O7:O30,B6),"")</f>
        <v/>
      </c>
      <c r="C30" s="1">
        <f ca="1">IF(O30=C6,COUNTIF(O7:O30,C6),"")</f>
        <v>9</v>
      </c>
      <c r="D30" s="1" t="str">
        <f ca="1">IF(O30=D6,COUNTIF(O7:O30,D6),"")</f>
        <v/>
      </c>
      <c r="E30" s="1" t="str">
        <f ca="1">IF(O30=E6,COUNTIF(O7:O30,E6),"")</f>
        <v/>
      </c>
      <c r="F30" s="1" t="str">
        <f ca="1">IF(O30=F6,COUNTIF(O7:O30,F6),"")</f>
        <v/>
      </c>
      <c r="G30" s="62">
        <f t="shared" si="0"/>
        <v>24</v>
      </c>
      <c r="H30" s="7">
        <v>48</v>
      </c>
      <c r="I30" s="129" t="str">
        <f t="shared" ca="1" si="1"/>
        <v>Hannah Bowyer</v>
      </c>
      <c r="J30" s="129"/>
      <c r="K30" s="129"/>
      <c r="L30" s="129"/>
      <c r="M30" s="129"/>
      <c r="N30" s="129"/>
      <c r="O30" s="59" t="str">
        <f t="shared" ca="1" si="2"/>
        <v>Durham</v>
      </c>
      <c r="P30" s="59"/>
      <c r="Q30" s="59"/>
      <c r="R30" s="59"/>
      <c r="S30" s="67">
        <v>11.11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>
        <f ca="1">IF(O31=A6,COUNTIF(O7:O31,A6),"")</f>
        <v>2</v>
      </c>
      <c r="B31" s="1" t="str">
        <f ca="1">IF(O31=B6,COUNTIF(O7:O31,B6),"")</f>
        <v/>
      </c>
      <c r="C31" s="1" t="str">
        <f ca="1">IF(O31=C6,COUNTIF(O7:O31,C6),"")</f>
        <v/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62">
        <f t="shared" si="0"/>
        <v>25</v>
      </c>
      <c r="H31" s="7">
        <v>3</v>
      </c>
      <c r="I31" s="129" t="str">
        <f t="shared" ca="1" si="1"/>
        <v>Isobel Herbert</v>
      </c>
      <c r="J31" s="129"/>
      <c r="K31" s="129"/>
      <c r="L31" s="129"/>
      <c r="M31" s="129"/>
      <c r="N31" s="129"/>
      <c r="O31" s="59" t="str">
        <f t="shared" ca="1" si="2"/>
        <v>Cleveland</v>
      </c>
      <c r="P31" s="59"/>
      <c r="Q31" s="59"/>
      <c r="R31" s="59"/>
      <c r="S31" s="67">
        <v>11.12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 t="str">
        <f ca="1">IF(O32=B6,COUNTIF(O7:O32,B6),"")</f>
        <v/>
      </c>
      <c r="C32" s="1" t="str">
        <f ca="1">IF(O32=C6,COUNTIF(O7:O32,C6),"")</f>
        <v/>
      </c>
      <c r="D32" s="1" t="str">
        <f ca="1">IF(O32=D6,COUNTIF(O7:O32,D6),"")</f>
        <v/>
      </c>
      <c r="E32" s="1">
        <f ca="1">IF(O32=E6,COUNTIF(O7:O32,E6),"")</f>
        <v>7</v>
      </c>
      <c r="F32" s="1" t="str">
        <f ca="1">IF(O32=F6,COUNTIF(O7:O32,F6),"")</f>
        <v/>
      </c>
      <c r="G32" s="62">
        <f t="shared" si="0"/>
        <v>26</v>
      </c>
      <c r="H32" s="7">
        <v>92</v>
      </c>
      <c r="I32" s="129" t="str">
        <f t="shared" ca="1" si="1"/>
        <v>Scarlett Metcalfe</v>
      </c>
      <c r="J32" s="129"/>
      <c r="K32" s="129"/>
      <c r="L32" s="129"/>
      <c r="M32" s="129"/>
      <c r="N32" s="129"/>
      <c r="O32" s="59" t="str">
        <f t="shared" ca="1" si="2"/>
        <v>North Yorkshire</v>
      </c>
      <c r="P32" s="59"/>
      <c r="Q32" s="59"/>
      <c r="R32" s="59"/>
      <c r="S32" s="67">
        <v>111.13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 t="str">
        <f ca="1">IF(O33=A6,COUNTIF(O7:O33,A6),"")</f>
        <v/>
      </c>
      <c r="B33" s="1">
        <f ca="1">IF(O33=B6,COUNTIF(O7:O33,B6),"")</f>
        <v>6</v>
      </c>
      <c r="C33" s="1" t="str">
        <f ca="1">IF(O33=C6,COUNTIF(O7:O33,C6),"")</f>
        <v/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62">
        <f t="shared" si="0"/>
        <v>27</v>
      </c>
      <c r="H33" s="7">
        <v>26</v>
      </c>
      <c r="I33" s="129" t="str">
        <f t="shared" ca="1" si="1"/>
        <v>Maddie Hutton</v>
      </c>
      <c r="J33" s="129"/>
      <c r="K33" s="129"/>
      <c r="L33" s="129"/>
      <c r="M33" s="129"/>
      <c r="N33" s="129"/>
      <c r="O33" s="59" t="str">
        <f t="shared" ca="1" si="2"/>
        <v>Cumbria</v>
      </c>
      <c r="P33" s="59"/>
      <c r="Q33" s="59"/>
      <c r="R33" s="59"/>
      <c r="S33" s="67">
        <v>11.14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 t="str">
        <f ca="1">IF(O34=C6,COUNTIF(O7:O34,C6),"")</f>
        <v/>
      </c>
      <c r="D34" s="1">
        <f ca="1">IF(O34=D6,COUNTIF(O7:O34,D6),"")</f>
        <v>4</v>
      </c>
      <c r="E34" s="1" t="str">
        <f ca="1">IF(O34=E6,COUNTIF(O7:O34,E6),"")</f>
        <v/>
      </c>
      <c r="F34" s="1" t="str">
        <f ca="1">IF(O34=F6,COUNTIF(O7:O34,F6),"")</f>
        <v/>
      </c>
      <c r="G34" s="62">
        <f t="shared" si="0"/>
        <v>28</v>
      </c>
      <c r="H34" s="7">
        <v>64</v>
      </c>
      <c r="I34" s="129" t="str">
        <f t="shared" ca="1" si="1"/>
        <v>Lauren Brown</v>
      </c>
      <c r="J34" s="129"/>
      <c r="K34" s="129"/>
      <c r="L34" s="129"/>
      <c r="M34" s="129"/>
      <c r="N34" s="129"/>
      <c r="O34" s="59" t="str">
        <f t="shared" ca="1" si="2"/>
        <v>Northumberland</v>
      </c>
      <c r="P34" s="59"/>
      <c r="Q34" s="59"/>
      <c r="R34" s="59"/>
      <c r="S34" s="67">
        <v>11.18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>
        <f ca="1">IF(O35=B6,COUNTIF(O7:O35,B6),"")</f>
        <v>7</v>
      </c>
      <c r="C35" s="1" t="str">
        <f ca="1">IF(O35=C6,COUNTIF(O7:O35,C6),"")</f>
        <v/>
      </c>
      <c r="D35" s="1" t="str">
        <f ca="1">IF(O35=D6,COUNTIF(O7:O35,D6),"")</f>
        <v/>
      </c>
      <c r="E35" s="1" t="str">
        <f ca="1">IF(O35=E6,COUNTIF(O7:O35,E6),"")</f>
        <v/>
      </c>
      <c r="F35" s="1" t="str">
        <f ca="1">IF(O35=F6,COUNTIF(O7:O35,F6),"")</f>
        <v/>
      </c>
      <c r="G35" s="62">
        <f t="shared" si="0"/>
        <v>29</v>
      </c>
      <c r="H35" s="7">
        <v>28</v>
      </c>
      <c r="I35" s="129" t="str">
        <f t="shared" ca="1" si="1"/>
        <v>Millie Bell</v>
      </c>
      <c r="J35" s="129"/>
      <c r="K35" s="129"/>
      <c r="L35" s="129"/>
      <c r="M35" s="129"/>
      <c r="N35" s="129"/>
      <c r="O35" s="59" t="str">
        <f t="shared" ca="1" si="2"/>
        <v>Cumbria</v>
      </c>
      <c r="P35" s="59"/>
      <c r="Q35" s="59"/>
      <c r="R35" s="59"/>
      <c r="S35" s="67">
        <v>11.21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>
        <f ca="1">IF(O36=A6,COUNTIF(O7:O36,A6),"")</f>
        <v>3</v>
      </c>
      <c r="B36" s="1" t="str">
        <f ca="1">IF(O36=B6,COUNTIF(O7:O36,B6),"")</f>
        <v/>
      </c>
      <c r="C36" s="1" t="str">
        <f ca="1">IF(O36=C6,COUNTIF(O7:O36,C6),"")</f>
        <v/>
      </c>
      <c r="D36" s="1" t="str">
        <f ca="1">IF(O36=D6,COUNTIF(O7:O36,D6),"")</f>
        <v/>
      </c>
      <c r="E36" s="1" t="str">
        <f ca="1">IF(O36=E6,COUNTIF(O7:O36,E6),"")</f>
        <v/>
      </c>
      <c r="F36" s="1" t="str">
        <f ca="1">IF(O36=F6,COUNTIF(O7:O36,F6),"")</f>
        <v/>
      </c>
      <c r="G36" s="62">
        <f t="shared" si="0"/>
        <v>30</v>
      </c>
      <c r="H36" s="7">
        <v>2</v>
      </c>
      <c r="I36" s="129" t="str">
        <f t="shared" ca="1" si="1"/>
        <v>Emma McNeill</v>
      </c>
      <c r="J36" s="129"/>
      <c r="K36" s="129"/>
      <c r="L36" s="129"/>
      <c r="M36" s="129"/>
      <c r="N36" s="129"/>
      <c r="O36" s="59" t="str">
        <f t="shared" ca="1" si="2"/>
        <v>Cleveland</v>
      </c>
      <c r="P36" s="59"/>
      <c r="Q36" s="59"/>
      <c r="R36" s="59"/>
      <c r="S36" s="67">
        <v>11.22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 t="str">
        <f ca="1">IF(O37=B6,COUNTIF(O7:O37,B6),"")</f>
        <v/>
      </c>
      <c r="C37" s="1" t="str">
        <f ca="1">IF(O37=C6,COUNTIF(O7:O37,C6),"")</f>
        <v/>
      </c>
      <c r="D37" s="1" t="str">
        <f ca="1">IF(O37=D6,COUNTIF(O7:O37,D6),"")</f>
        <v/>
      </c>
      <c r="E37" s="1">
        <f ca="1">IF(O37=E6,COUNTIF(O7:O37,E6),"")</f>
        <v>8</v>
      </c>
      <c r="F37" s="1" t="str">
        <f ca="1">IF(O37=F6,COUNTIF(O7:O37,F6),"")</f>
        <v/>
      </c>
      <c r="G37" s="62">
        <f t="shared" si="0"/>
        <v>31</v>
      </c>
      <c r="H37" s="7">
        <v>93</v>
      </c>
      <c r="I37" s="129" t="str">
        <f t="shared" ca="1" si="1"/>
        <v>Alana Teasdale</v>
      </c>
      <c r="J37" s="129"/>
      <c r="K37" s="129"/>
      <c r="L37" s="129"/>
      <c r="M37" s="129"/>
      <c r="N37" s="129"/>
      <c r="O37" s="59" t="str">
        <f t="shared" ca="1" si="2"/>
        <v>North Yorkshire</v>
      </c>
      <c r="P37" s="59"/>
      <c r="Q37" s="59"/>
      <c r="R37" s="59"/>
      <c r="S37" s="67">
        <v>11.24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 t="str">
        <f ca="1">IF(O38=C6,COUNTIF(O7:O38,C6),"")</f>
        <v/>
      </c>
      <c r="D38" s="1">
        <f ca="1">IF(O38=D6,COUNTIF(O7:O38,D6),"")</f>
        <v>5</v>
      </c>
      <c r="E38" s="1" t="str">
        <f ca="1">IF(O38=E6,COUNTIF(O7:O38,E6),"")</f>
        <v/>
      </c>
      <c r="F38" s="1" t="str">
        <f ca="1">IF(O38=F6,COUNTIF(O7:O38,F6),"")</f>
        <v/>
      </c>
      <c r="G38" s="62">
        <f t="shared" si="0"/>
        <v>32</v>
      </c>
      <c r="H38" s="7">
        <v>68</v>
      </c>
      <c r="I38" s="129" t="str">
        <f t="shared" ca="1" si="1"/>
        <v>Ellie Van Der Merwe</v>
      </c>
      <c r="J38" s="129"/>
      <c r="K38" s="129"/>
      <c r="L38" s="129"/>
      <c r="M38" s="129"/>
      <c r="N38" s="129"/>
      <c r="O38" s="59" t="str">
        <f t="shared" ca="1" si="2"/>
        <v>Northumberland</v>
      </c>
      <c r="P38" s="59"/>
      <c r="Q38" s="59"/>
      <c r="R38" s="59"/>
      <c r="S38" s="67">
        <v>11.25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 t="str">
        <f ca="1">IF(O39=B6,COUNTIF(O7:O39,B6),"")</f>
        <v/>
      </c>
      <c r="C39" s="1" t="str">
        <f ca="1">IF(O39=C6,COUNTIF(O7:O39,C6),"")</f>
        <v/>
      </c>
      <c r="D39" s="1" t="str">
        <f ca="1">IF(O39=D6,COUNTIF(O7:O39,D6),"")</f>
        <v/>
      </c>
      <c r="E39" s="1">
        <f ca="1">IF(O39=E6,COUNTIF(O7:O39,E6),"")</f>
        <v>9</v>
      </c>
      <c r="F39" s="1" t="str">
        <f ca="1">IF(O39=F6,COUNTIF(O7:O39,F6),"")</f>
        <v/>
      </c>
      <c r="G39" s="62">
        <f t="shared" si="0"/>
        <v>33</v>
      </c>
      <c r="H39" s="7">
        <v>89</v>
      </c>
      <c r="I39" s="129" t="str">
        <f t="shared" ca="1" si="1"/>
        <v>Amelie Aylesbury</v>
      </c>
      <c r="J39" s="129"/>
      <c r="K39" s="129"/>
      <c r="L39" s="129"/>
      <c r="M39" s="129"/>
      <c r="N39" s="129"/>
      <c r="O39" s="59" t="str">
        <f t="shared" ca="1" si="2"/>
        <v>North Yorkshire</v>
      </c>
      <c r="P39" s="59"/>
      <c r="Q39" s="59"/>
      <c r="R39" s="59"/>
      <c r="S39" s="67">
        <v>11.27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 t="str">
        <f ca="1">IF(O40=B6,COUNTIF(O7:O40,B6),"")</f>
        <v/>
      </c>
      <c r="C40" s="1" t="str">
        <f ca="1">IF(O40=C6,COUNTIF(O7:O40,C6),"")</f>
        <v/>
      </c>
      <c r="D40" s="1" t="str">
        <f ca="1">IF(O40=D6,COUNTIF(O7:O40,D6),"")</f>
        <v/>
      </c>
      <c r="E40" s="1">
        <f ca="1">IF(O40=E6,COUNTIF(O7:O40,E6),"")</f>
        <v>10</v>
      </c>
      <c r="F40" s="1" t="str">
        <f ca="1">IF(O40=F6,COUNTIF(O7:O40,F6),"")</f>
        <v/>
      </c>
      <c r="G40" s="62">
        <f t="shared" si="0"/>
        <v>34</v>
      </c>
      <c r="H40" s="7">
        <v>86</v>
      </c>
      <c r="I40" s="129" t="str">
        <f t="shared" ca="1" si="1"/>
        <v>Shannon Robinson</v>
      </c>
      <c r="J40" s="129"/>
      <c r="K40" s="129"/>
      <c r="L40" s="129"/>
      <c r="M40" s="129"/>
      <c r="N40" s="129"/>
      <c r="O40" s="59" t="str">
        <f t="shared" ca="1" si="2"/>
        <v>North Yorkshire</v>
      </c>
      <c r="P40" s="59"/>
      <c r="Q40" s="59"/>
      <c r="R40" s="59"/>
      <c r="S40" s="67">
        <v>11.27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>
        <f ca="1">IF(O41=A6,COUNTIF(O7:O41,A6),"")</f>
        <v>4</v>
      </c>
      <c r="B41" s="1" t="str">
        <f ca="1">IF(O41=B6,COUNTIF(O7:O41,B6),"")</f>
        <v/>
      </c>
      <c r="C41" s="1" t="str">
        <f ca="1">IF(O41=C6,COUNTIF(O7:O41,C6),"")</f>
        <v/>
      </c>
      <c r="D41" s="1" t="str">
        <f ca="1">IF(O41=D6,COUNTIF(O7:O41,D6),"")</f>
        <v/>
      </c>
      <c r="E41" s="1" t="str">
        <f ca="1">IF(O41=E6,COUNTIF(O7:O41,E6),"")</f>
        <v/>
      </c>
      <c r="F41" s="1" t="str">
        <f ca="1">IF(O41=F6,COUNTIF(O7:O41,F6),"")</f>
        <v/>
      </c>
      <c r="G41" s="62">
        <f t="shared" si="0"/>
        <v>35</v>
      </c>
      <c r="H41" s="7">
        <v>4</v>
      </c>
      <c r="I41" s="129" t="str">
        <f t="shared" ca="1" si="1"/>
        <v>Imogen Lillie</v>
      </c>
      <c r="J41" s="129"/>
      <c r="K41" s="129"/>
      <c r="L41" s="129"/>
      <c r="M41" s="129"/>
      <c r="N41" s="129"/>
      <c r="O41" s="59" t="str">
        <f t="shared" ca="1" si="2"/>
        <v>Cleveland</v>
      </c>
      <c r="P41" s="59"/>
      <c r="Q41" s="59"/>
      <c r="R41" s="59"/>
      <c r="S41" s="67">
        <v>11.31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 t="str">
        <f ca="1">IF(O42=D6,COUNTIF(O7:O42,D6),"")</f>
        <v/>
      </c>
      <c r="E42" s="1">
        <f ca="1">IF(O42=E6,COUNTIF(O7:O42,E6),"")</f>
        <v>11</v>
      </c>
      <c r="F42" s="1" t="str">
        <f ca="1">IF(O42=F6,COUNTIF(O7:O42,F6),"")</f>
        <v/>
      </c>
      <c r="G42" s="62">
        <f t="shared" si="0"/>
        <v>36</v>
      </c>
      <c r="H42" s="7">
        <v>94</v>
      </c>
      <c r="I42" s="129" t="str">
        <f t="shared" ca="1" si="1"/>
        <v>Holly McCowie</v>
      </c>
      <c r="J42" s="129"/>
      <c r="K42" s="129"/>
      <c r="L42" s="129"/>
      <c r="M42" s="129"/>
      <c r="N42" s="129"/>
      <c r="O42" s="59" t="str">
        <f t="shared" ca="1" si="2"/>
        <v>North Yorkshire</v>
      </c>
      <c r="P42" s="59"/>
      <c r="Q42" s="59"/>
      <c r="R42" s="59"/>
      <c r="S42" s="67">
        <v>11.34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>
        <f ca="1">IF(O43=B6,COUNTIF(O7:O43,B6),"")</f>
        <v>8</v>
      </c>
      <c r="C43" s="1" t="str">
        <f ca="1">IF(O43=C6,COUNTIF(O7:O43,C6),"")</f>
        <v/>
      </c>
      <c r="D43" s="1" t="str">
        <f ca="1">IF(O43=D6,COUNTIF(O7:O43,D6),"")</f>
        <v/>
      </c>
      <c r="E43" s="1" t="str">
        <f ca="1">IF(O43=E6,COUNTIF(O7:O43,E6),"")</f>
        <v/>
      </c>
      <c r="F43" s="1" t="str">
        <f ca="1">IF(O43=F6,COUNTIF(O7:O43,F6),"")</f>
        <v/>
      </c>
      <c r="G43" s="62">
        <f t="shared" si="0"/>
        <v>37</v>
      </c>
      <c r="H43" s="7">
        <v>31</v>
      </c>
      <c r="I43" s="129" t="str">
        <f t="shared" ca="1" si="1"/>
        <v>Eliza Nicholson</v>
      </c>
      <c r="J43" s="129"/>
      <c r="K43" s="129"/>
      <c r="L43" s="129"/>
      <c r="M43" s="129"/>
      <c r="N43" s="129"/>
      <c r="O43" s="59" t="str">
        <f t="shared" ca="1" si="2"/>
        <v>Cumbria</v>
      </c>
      <c r="P43" s="59"/>
      <c r="Q43" s="59"/>
      <c r="R43" s="59"/>
      <c r="S43" s="67">
        <v>11.36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>
        <f ca="1">IF(O44=A6,COUNTIF(O7:O44,A6),"")</f>
        <v>5</v>
      </c>
      <c r="B44" s="1" t="str">
        <f ca="1">IF(O44=B6,COUNTIF(O7:O44,B6),"")</f>
        <v/>
      </c>
      <c r="C44" s="1" t="str">
        <f ca="1">IF(O44=C6,COUNTIF(O7:O44,C6),"")</f>
        <v/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62">
        <f t="shared" si="0"/>
        <v>38</v>
      </c>
      <c r="H44" s="7">
        <v>5</v>
      </c>
      <c r="I44" s="129" t="str">
        <f t="shared" ca="1" si="1"/>
        <v>Katie Lowe</v>
      </c>
      <c r="J44" s="129"/>
      <c r="K44" s="129"/>
      <c r="L44" s="129"/>
      <c r="M44" s="129"/>
      <c r="N44" s="129"/>
      <c r="O44" s="59" t="str">
        <f t="shared" ca="1" si="2"/>
        <v>Cleveland</v>
      </c>
      <c r="P44" s="59"/>
      <c r="Q44" s="59"/>
      <c r="R44" s="59"/>
      <c r="S44" s="67">
        <v>11.37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>
        <f ca="1">IF(O45=B6,COUNTIF(O7:O45,B6),"")</f>
        <v>9</v>
      </c>
      <c r="C45" s="1" t="str">
        <f ca="1">IF(O45=C6,COUNTIF(O7:O45,C6),"")</f>
        <v/>
      </c>
      <c r="D45" s="1" t="str">
        <f ca="1">IF(O45=D6,COUNTIF(O7:O45,D6),"")</f>
        <v/>
      </c>
      <c r="E45" s="1" t="str">
        <f ca="1">IF(O45=E6,COUNTIF(O7:O45,E6),"")</f>
        <v/>
      </c>
      <c r="F45" s="1" t="str">
        <f ca="1">IF(O45=F6,COUNTIF(O7:O45,F6),"")</f>
        <v/>
      </c>
      <c r="G45" s="62">
        <f t="shared" si="0"/>
        <v>39</v>
      </c>
      <c r="H45" s="7">
        <v>40</v>
      </c>
      <c r="I45" s="129" t="str">
        <f t="shared" ca="1" si="1"/>
        <v>Elodie Malcolm</v>
      </c>
      <c r="J45" s="129"/>
      <c r="K45" s="129"/>
      <c r="L45" s="129"/>
      <c r="M45" s="129"/>
      <c r="N45" s="129"/>
      <c r="O45" s="59" t="str">
        <f t="shared" ca="1" si="2"/>
        <v>Cumbria</v>
      </c>
      <c r="P45" s="59"/>
      <c r="Q45" s="59"/>
      <c r="R45" s="59"/>
      <c r="S45" s="67">
        <v>11.44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 t="str">
        <f ca="1">IF(O46=B6,COUNTIF(O7:O46,B6),"")</f>
        <v/>
      </c>
      <c r="C46" s="1" t="str">
        <f ca="1">IF(O46=C6,COUNTIF(O7:O46,C6),"")</f>
        <v/>
      </c>
      <c r="D46" s="1">
        <f ca="1">IF(O46=D6,COUNTIF(O7:O46,D6),"")</f>
        <v>6</v>
      </c>
      <c r="E46" s="1" t="str">
        <f ca="1">IF(O46=E6,COUNTIF(O7:O46,E6),"")</f>
        <v/>
      </c>
      <c r="F46" s="1" t="str">
        <f ca="1">IF(O46=F6,COUNTIF(O7:O46,F6),"")</f>
        <v/>
      </c>
      <c r="G46" s="62">
        <f t="shared" si="0"/>
        <v>40</v>
      </c>
      <c r="H46" s="7">
        <v>65</v>
      </c>
      <c r="I46" s="129" t="str">
        <f t="shared" ca="1" si="1"/>
        <v>Hannah Johnston</v>
      </c>
      <c r="J46" s="129"/>
      <c r="K46" s="129"/>
      <c r="L46" s="129"/>
      <c r="M46" s="129"/>
      <c r="N46" s="129"/>
      <c r="O46" s="59" t="str">
        <f t="shared" ca="1" si="2"/>
        <v>Northumberland</v>
      </c>
      <c r="P46" s="59"/>
      <c r="Q46" s="59"/>
      <c r="R46" s="59"/>
      <c r="S46" s="67">
        <v>11.45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>
        <f ca="1">IF(O47=A6,COUNTIF(O7:O47,A6),"")</f>
        <v>6</v>
      </c>
      <c r="B47" s="1" t="str">
        <f ca="1">IF(O47=B6,COUNTIF(O7:O47,B6),"")</f>
        <v/>
      </c>
      <c r="C47" s="1" t="str">
        <f ca="1">IF(O47=C6,COUNTIF(O7:O47,C6),"")</f>
        <v/>
      </c>
      <c r="D47" s="1" t="str">
        <f ca="1">IF(O47=D6,COUNTIF(O7:O47,D6),"")</f>
        <v/>
      </c>
      <c r="E47" s="1" t="str">
        <f ca="1">IF(O47=E6,COUNTIF(O7:O47,E6),"")</f>
        <v/>
      </c>
      <c r="F47" s="1" t="str">
        <f ca="1">IF(O47=F6,COUNTIF(O7:O47,F6),"")</f>
        <v/>
      </c>
      <c r="G47" s="62">
        <f t="shared" si="0"/>
        <v>41</v>
      </c>
      <c r="H47" s="7">
        <v>10</v>
      </c>
      <c r="I47" s="129" t="str">
        <f t="shared" ca="1" si="1"/>
        <v>Poppie Addison</v>
      </c>
      <c r="J47" s="129"/>
      <c r="K47" s="129"/>
      <c r="L47" s="129"/>
      <c r="M47" s="129"/>
      <c r="N47" s="129"/>
      <c r="O47" s="59" t="str">
        <f t="shared" ca="1" si="2"/>
        <v>Cleveland</v>
      </c>
      <c r="P47" s="59"/>
      <c r="Q47" s="59"/>
      <c r="R47" s="59"/>
      <c r="S47" s="67">
        <v>11.46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10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62">
        <f t="shared" si="0"/>
        <v>42</v>
      </c>
      <c r="H48" s="7">
        <v>30</v>
      </c>
      <c r="I48" s="129" t="str">
        <f t="shared" ca="1" si="1"/>
        <v>Laura Brown</v>
      </c>
      <c r="J48" s="129"/>
      <c r="K48" s="129"/>
      <c r="L48" s="129"/>
      <c r="M48" s="129"/>
      <c r="N48" s="129"/>
      <c r="O48" s="59" t="str">
        <f t="shared" ca="1" si="2"/>
        <v>Cumbria</v>
      </c>
      <c r="P48" s="59"/>
      <c r="Q48" s="59"/>
      <c r="R48" s="59"/>
      <c r="S48" s="67">
        <v>11.47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>
        <f ca="1">IF(O49=C6,COUNTIF(O7:O49,C6),"")</f>
        <v>10</v>
      </c>
      <c r="D49" s="1" t="str">
        <f ca="1">IF(O49=D6,COUNTIF(O7:O49,D6),"")</f>
        <v/>
      </c>
      <c r="E49" s="1" t="str">
        <f ca="1">IF(O49=E6,COUNTIF(O7:O49,E6),"")</f>
        <v/>
      </c>
      <c r="F49" s="1" t="str">
        <f ca="1">IF(O49=F6,COUNTIF(O7:O49,F6),"")</f>
        <v/>
      </c>
      <c r="G49" s="62">
        <f t="shared" si="0"/>
        <v>43</v>
      </c>
      <c r="H49" s="7">
        <v>47</v>
      </c>
      <c r="I49" s="129" t="str">
        <f t="shared" ca="1" si="1"/>
        <v>Mia Wetherill</v>
      </c>
      <c r="J49" s="129"/>
      <c r="K49" s="129"/>
      <c r="L49" s="129"/>
      <c r="M49" s="129"/>
      <c r="N49" s="129"/>
      <c r="O49" s="59" t="str">
        <f t="shared" ca="1" si="2"/>
        <v>Durham</v>
      </c>
      <c r="P49" s="59"/>
      <c r="Q49" s="59"/>
      <c r="R49" s="59"/>
      <c r="S49" s="67">
        <v>11.49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>
        <f ca="1">IF(O50=B6,COUNTIF(O7:O50,B6),"")</f>
        <v>11</v>
      </c>
      <c r="C50" s="1" t="str">
        <f ca="1">IF(O50=C6,COUNTIF(O7:O50,C6),"")</f>
        <v/>
      </c>
      <c r="D50" s="1" t="str">
        <f ca="1">IF(O50=D6,COUNTIF(O7:O50,D6),"")</f>
        <v/>
      </c>
      <c r="E50" s="1" t="str">
        <f ca="1">IF(O50=E6,COUNTIF(O7:O50,E6),"")</f>
        <v/>
      </c>
      <c r="F50" s="1" t="str">
        <f ca="1">IF(O50=F6,COUNTIF(O7:O50,F6),"")</f>
        <v/>
      </c>
      <c r="G50" s="62">
        <f t="shared" si="0"/>
        <v>44</v>
      </c>
      <c r="H50" s="7">
        <v>24</v>
      </c>
      <c r="I50" s="129" t="str">
        <f t="shared" ca="1" si="1"/>
        <v>Gemma O'Dowd</v>
      </c>
      <c r="J50" s="129"/>
      <c r="K50" s="129"/>
      <c r="L50" s="129"/>
      <c r="M50" s="129"/>
      <c r="N50" s="129"/>
      <c r="O50" s="59" t="str">
        <f t="shared" ca="1" si="2"/>
        <v>Cumbria</v>
      </c>
      <c r="P50" s="59"/>
      <c r="Q50" s="59"/>
      <c r="R50" s="59"/>
      <c r="S50" s="67">
        <v>11.5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>
        <f ca="1">IF(O51=A6,COUNTIF(O7:O51,A6),"")</f>
        <v>7</v>
      </c>
      <c r="B51" s="1" t="str">
        <f ca="1">IF(O51=B6,COUNTIF(O7:O51,B6),"")</f>
        <v/>
      </c>
      <c r="C51" s="1" t="str">
        <f ca="1">IF(O51=C6,COUNTIF(O7:O51,C6),"")</f>
        <v/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62">
        <f t="shared" si="0"/>
        <v>45</v>
      </c>
      <c r="H51" s="7">
        <v>7</v>
      </c>
      <c r="I51" s="129" t="str">
        <f t="shared" ca="1" si="1"/>
        <v>Isobelle Troop</v>
      </c>
      <c r="J51" s="129"/>
      <c r="K51" s="129"/>
      <c r="L51" s="129"/>
      <c r="M51" s="129"/>
      <c r="N51" s="129"/>
      <c r="O51" s="59" t="str">
        <f t="shared" ca="1" si="2"/>
        <v>Cleveland</v>
      </c>
      <c r="P51" s="59"/>
      <c r="Q51" s="59"/>
      <c r="R51" s="59"/>
      <c r="S51" s="67">
        <v>11.51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 t="str">
        <f ca="1">IF(O52=B6,COUNTIF(O7:O52,B6),"")</f>
        <v/>
      </c>
      <c r="C52" s="1" t="str">
        <f ca="1">IF(O52=C6,COUNTIF(O7:O52,C6),"")</f>
        <v/>
      </c>
      <c r="D52" s="1" t="str">
        <f ca="1">IF(O52=D6,COUNTIF(O7:O52,D6),"")</f>
        <v/>
      </c>
      <c r="E52" s="1">
        <f ca="1">IF(O52=E6,COUNTIF(O7:O52,E6),"")</f>
        <v>12</v>
      </c>
      <c r="F52" s="1" t="str">
        <f ca="1">IF(O52=F6,COUNTIF(O7:O52,F6),"")</f>
        <v/>
      </c>
      <c r="G52" s="62">
        <f t="shared" si="0"/>
        <v>46</v>
      </c>
      <c r="H52" s="7">
        <v>91</v>
      </c>
      <c r="I52" s="129" t="str">
        <f t="shared" ca="1" si="1"/>
        <v>Frances Hogg</v>
      </c>
      <c r="J52" s="129"/>
      <c r="K52" s="129"/>
      <c r="L52" s="129"/>
      <c r="M52" s="129"/>
      <c r="N52" s="129"/>
      <c r="O52" s="59" t="str">
        <f t="shared" ca="1" si="2"/>
        <v>North Yorkshire</v>
      </c>
      <c r="P52" s="59"/>
      <c r="Q52" s="59"/>
      <c r="R52" s="59"/>
      <c r="S52" s="67">
        <v>11.52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 t="str">
        <f ca="1">IF(O53=B6,COUNTIF(O7:O53,B6),"")</f>
        <v/>
      </c>
      <c r="C53" s="1" t="str">
        <f ca="1">IF(O53=C6,COUNTIF(O7:O53,C6),"")</f>
        <v/>
      </c>
      <c r="D53" s="1">
        <f ca="1">IF(O53=D6,COUNTIF(O7:O53,D6),"")</f>
        <v>7</v>
      </c>
      <c r="E53" s="1" t="str">
        <f ca="1">IF(O53=E6,COUNTIF(O7:O53,E6),"")</f>
        <v/>
      </c>
      <c r="F53" s="1" t="str">
        <f ca="1">IF(O53=F6,COUNTIF(O7:O53,F6),"")</f>
        <v/>
      </c>
      <c r="G53" s="62">
        <f t="shared" si="0"/>
        <v>47</v>
      </c>
      <c r="H53" s="7">
        <v>71</v>
      </c>
      <c r="I53" s="129" t="str">
        <f t="shared" ca="1" si="1"/>
        <v>Zara Naughton</v>
      </c>
      <c r="J53" s="129"/>
      <c r="K53" s="129"/>
      <c r="L53" s="129"/>
      <c r="M53" s="129"/>
      <c r="N53" s="129"/>
      <c r="O53" s="59" t="str">
        <f t="shared" ca="1" si="2"/>
        <v>Northumberland</v>
      </c>
      <c r="P53" s="59"/>
      <c r="Q53" s="59"/>
      <c r="R53" s="59"/>
      <c r="S53" s="67">
        <v>11.53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 t="str">
        <f ca="1">IF(O54=B6,COUNTIF(O7:O54,B6),"")</f>
        <v/>
      </c>
      <c r="C54" s="1">
        <f ca="1">IF(O54=C6,COUNTIF(O7:O54,C6),"")</f>
        <v>11</v>
      </c>
      <c r="D54" s="1" t="str">
        <f ca="1">IF(O54=D6,COUNTIF(O7:O54,D6),"")</f>
        <v/>
      </c>
      <c r="E54" s="1" t="str">
        <f ca="1">IF(O54=E6,COUNTIF(O7:O54,E6),"")</f>
        <v/>
      </c>
      <c r="F54" s="1" t="str">
        <f ca="1">IF(O54=F6,COUNTIF(O7:O54,F6),"")</f>
        <v/>
      </c>
      <c r="G54" s="62">
        <f t="shared" si="0"/>
        <v>48</v>
      </c>
      <c r="H54" s="7">
        <v>53</v>
      </c>
      <c r="I54" s="129" t="str">
        <f t="shared" ca="1" si="1"/>
        <v>Alix Walton</v>
      </c>
      <c r="J54" s="129"/>
      <c r="K54" s="129"/>
      <c r="L54" s="129"/>
      <c r="M54" s="129"/>
      <c r="N54" s="129"/>
      <c r="O54" s="59" t="str">
        <f t="shared" ca="1" si="2"/>
        <v>Durham</v>
      </c>
      <c r="P54" s="59"/>
      <c r="Q54" s="59"/>
      <c r="R54" s="59"/>
      <c r="S54" s="67">
        <v>11.54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 t="str">
        <f ca="1">IF(O55=A6,COUNTIF(O7:O55,A6),"")</f>
        <v/>
      </c>
      <c r="B55" s="1" t="str">
        <f ca="1">IF(O55=B6,COUNTIF(O7:O55,B6),"")</f>
        <v/>
      </c>
      <c r="C55" s="1">
        <f ca="1">IF(O55=C6,COUNTIF(O7:O55,C6),"")</f>
        <v>12</v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62">
        <f t="shared" si="0"/>
        <v>49</v>
      </c>
      <c r="H55" s="7">
        <v>54</v>
      </c>
      <c r="I55" s="129" t="str">
        <f t="shared" ca="1" si="1"/>
        <v>Kathryn Lee</v>
      </c>
      <c r="J55" s="129"/>
      <c r="K55" s="129"/>
      <c r="L55" s="129"/>
      <c r="M55" s="129"/>
      <c r="N55" s="129"/>
      <c r="O55" s="59" t="str">
        <f t="shared" ca="1" si="2"/>
        <v>Durham</v>
      </c>
      <c r="P55" s="59"/>
      <c r="Q55" s="59"/>
      <c r="R55" s="59"/>
      <c r="S55" s="67">
        <v>11.54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 t="str">
        <f ca="1">IF(O56=B6,COUNTIF(O7:O56,B6),"")</f>
        <v/>
      </c>
      <c r="C56" s="1" t="str">
        <f ca="1">IF(O56=C6,COUNTIF(O7:O56,C6),"")</f>
        <v/>
      </c>
      <c r="D56" s="1">
        <f ca="1">IF(O56=D6,COUNTIF(O7:O56,D6),"")</f>
        <v>8</v>
      </c>
      <c r="E56" s="1" t="str">
        <f ca="1">IF(O56=E6,COUNTIF(O7:O56,E6),"")</f>
        <v/>
      </c>
      <c r="F56" s="1" t="str">
        <f ca="1">IF(O56=F6,COUNTIF(O7:O56,F6),"")</f>
        <v/>
      </c>
      <c r="G56" s="62">
        <f t="shared" si="0"/>
        <v>50</v>
      </c>
      <c r="H56" s="7">
        <v>69</v>
      </c>
      <c r="I56" s="129" t="str">
        <f t="shared" ca="1" si="1"/>
        <v>Kate Rickerby</v>
      </c>
      <c r="J56" s="129"/>
      <c r="K56" s="129"/>
      <c r="L56" s="129"/>
      <c r="M56" s="129"/>
      <c r="N56" s="129"/>
      <c r="O56" s="59" t="str">
        <f t="shared" ca="1" si="2"/>
        <v>Northumberland</v>
      </c>
      <c r="P56" s="59"/>
      <c r="Q56" s="59"/>
      <c r="R56" s="59"/>
      <c r="S56" s="67">
        <v>11.58</v>
      </c>
      <c r="T56" s="6">
        <f t="shared" si="3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>
        <f ca="1">IF(O57=B6,COUNTIF(O7:O57,B6),"")</f>
        <v>12</v>
      </c>
      <c r="C57" s="1" t="str">
        <f ca="1">IF(O57=C6,COUNTIF(O7:O57,C6),"")</f>
        <v/>
      </c>
      <c r="D57" s="1" t="str">
        <f ca="1">IF(O57=D6,COUNTIF(O7:O57,D6),"")</f>
        <v/>
      </c>
      <c r="E57" s="1" t="str">
        <f ca="1">IF(O57=E6,COUNTIF(O7:O57,E6),"")</f>
        <v/>
      </c>
      <c r="F57" s="1" t="str">
        <f ca="1">IF(O57=F6,COUNTIF(O7:O57,F6),"")</f>
        <v/>
      </c>
      <c r="G57" s="62">
        <f t="shared" si="0"/>
        <v>51</v>
      </c>
      <c r="H57" s="7">
        <v>27</v>
      </c>
      <c r="I57" s="129" t="str">
        <f t="shared" ca="1" si="1"/>
        <v xml:space="preserve">Grace Monkhouse </v>
      </c>
      <c r="J57" s="129"/>
      <c r="K57" s="129"/>
      <c r="L57" s="129"/>
      <c r="M57" s="129"/>
      <c r="N57" s="129"/>
      <c r="O57" s="59" t="str">
        <f t="shared" ca="1" si="2"/>
        <v>Cumbria</v>
      </c>
      <c r="P57" s="59"/>
      <c r="Q57" s="59"/>
      <c r="R57" s="59"/>
      <c r="S57" s="67">
        <v>11.58</v>
      </c>
      <c r="T57" s="6">
        <f t="shared" si="3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>
        <f ca="1">IF(O58=C6,COUNTIF(O7:O58,C6),"")</f>
        <v>13</v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62">
        <f t="shared" si="0"/>
        <v>52</v>
      </c>
      <c r="H58" s="7">
        <v>50</v>
      </c>
      <c r="I58" s="129" t="str">
        <f t="shared" ca="1" si="1"/>
        <v>Jessica Peart</v>
      </c>
      <c r="J58" s="129"/>
      <c r="K58" s="129"/>
      <c r="L58" s="129"/>
      <c r="M58" s="129"/>
      <c r="N58" s="129"/>
      <c r="O58" s="59" t="str">
        <f t="shared" ca="1" si="2"/>
        <v>Durham</v>
      </c>
      <c r="P58" s="59"/>
      <c r="Q58" s="59"/>
      <c r="R58" s="59"/>
      <c r="S58" s="67">
        <v>12.01</v>
      </c>
      <c r="T58" s="6">
        <f t="shared" si="3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>
        <f ca="1">IF(O59=B6,COUNTIF(O7:O59,B6),"")</f>
        <v>13</v>
      </c>
      <c r="C59" s="1" t="str">
        <f ca="1">IF(O59=C6,COUNTIF(O7:O59,C6),"")</f>
        <v/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62">
        <f t="shared" si="0"/>
        <v>53</v>
      </c>
      <c r="H59" s="7">
        <v>35</v>
      </c>
      <c r="I59" s="129" t="str">
        <f t="shared" ca="1" si="1"/>
        <v>Alex Holmes</v>
      </c>
      <c r="J59" s="129"/>
      <c r="K59" s="129"/>
      <c r="L59" s="129"/>
      <c r="M59" s="129"/>
      <c r="N59" s="129"/>
      <c r="O59" s="59" t="str">
        <f t="shared" ca="1" si="2"/>
        <v>Cumbria</v>
      </c>
      <c r="P59" s="59"/>
      <c r="Q59" s="59"/>
      <c r="R59" s="59"/>
      <c r="S59" s="67">
        <v>12.04</v>
      </c>
      <c r="T59" s="6">
        <f t="shared" si="3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>
        <f ca="1">IF(O60=B6,COUNTIF(O7:O60,B6),"")</f>
        <v>14</v>
      </c>
      <c r="C60" s="1" t="str">
        <f ca="1">IF(O60=C6,COUNTIF(O7:O60,C6),"")</f>
        <v/>
      </c>
      <c r="D60" s="1" t="str">
        <f ca="1">IF(O60=D6,COUNTIF(O7:O60,D6),"")</f>
        <v/>
      </c>
      <c r="E60" s="1" t="str">
        <f ca="1">IF(O60=E6,COUNTIF(O7:O60,E6),"")</f>
        <v/>
      </c>
      <c r="F60" s="1" t="str">
        <f ca="1">IF(O60=F6,COUNTIF(O7:O60,F6),"")</f>
        <v/>
      </c>
      <c r="G60" s="62">
        <f t="shared" si="0"/>
        <v>54</v>
      </c>
      <c r="H60" s="7">
        <v>32</v>
      </c>
      <c r="I60" s="129" t="str">
        <f t="shared" ca="1" si="1"/>
        <v>Elise Tallon</v>
      </c>
      <c r="J60" s="129"/>
      <c r="K60" s="129"/>
      <c r="L60" s="129"/>
      <c r="M60" s="129"/>
      <c r="N60" s="129"/>
      <c r="O60" s="59" t="str">
        <f t="shared" ca="1" si="2"/>
        <v>Cumbria</v>
      </c>
      <c r="P60" s="59"/>
      <c r="Q60" s="59"/>
      <c r="R60" s="59"/>
      <c r="S60" s="67">
        <v>12.07</v>
      </c>
      <c r="T60" s="6">
        <f t="shared" si="3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 t="str">
        <f ca="1">IF(O61=A6,COUNTIF(O7:O61,A6),"")</f>
        <v/>
      </c>
      <c r="B61" s="1" t="str">
        <f ca="1">IF(O61=B6,COUNTIF(O7:O61,B6),"")</f>
        <v/>
      </c>
      <c r="C61" s="1">
        <f ca="1">IF(O61=C6,COUNTIF(O7:O61,C6),"")</f>
        <v>14</v>
      </c>
      <c r="D61" s="1" t="str">
        <f ca="1">IF(O61=D6,COUNTIF(O7:O61,D6),"")</f>
        <v/>
      </c>
      <c r="E61" s="1" t="str">
        <f ca="1">IF(O61=E6,COUNTIF(O7:O61,E6),"")</f>
        <v/>
      </c>
      <c r="F61" s="1" t="str">
        <f ca="1">IF(O61=F6,COUNTIF(O7:O61,F6),"")</f>
        <v/>
      </c>
      <c r="G61" s="62">
        <f t="shared" si="0"/>
        <v>55</v>
      </c>
      <c r="H61" s="7">
        <v>56</v>
      </c>
      <c r="I61" s="129" t="str">
        <f t="shared" ca="1" si="1"/>
        <v>Elizabeth McKinnon</v>
      </c>
      <c r="J61" s="129"/>
      <c r="K61" s="129"/>
      <c r="L61" s="129"/>
      <c r="M61" s="129"/>
      <c r="N61" s="129"/>
      <c r="O61" s="59" t="str">
        <f t="shared" ca="1" si="2"/>
        <v>Durham</v>
      </c>
      <c r="P61" s="59"/>
      <c r="Q61" s="59"/>
      <c r="R61" s="59"/>
      <c r="S61" s="67">
        <v>12.13</v>
      </c>
      <c r="T61" s="6">
        <f t="shared" si="3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 t="str">
        <f ca="1">IF(O62=B6,COUNTIF(O7:O62,B6),"")</f>
        <v/>
      </c>
      <c r="C62" s="1" t="str">
        <f ca="1">IF(O62=C6,COUNTIF(O7:O62,C6),"")</f>
        <v/>
      </c>
      <c r="D62" s="1">
        <f ca="1">IF(O62=D6,COUNTIF(O7:O62,D6),"")</f>
        <v>9</v>
      </c>
      <c r="E62" s="1" t="str">
        <f ca="1">IF(O62=E6,COUNTIF(O7:O62,E6),"")</f>
        <v/>
      </c>
      <c r="F62" s="1" t="str">
        <f ca="1">IF(O62=F6,COUNTIF(O7:O62,F6),"")</f>
        <v/>
      </c>
      <c r="G62" s="62">
        <f t="shared" si="0"/>
        <v>56</v>
      </c>
      <c r="H62" s="7">
        <v>70</v>
      </c>
      <c r="I62" s="129" t="str">
        <f t="shared" ca="1" si="1"/>
        <v>Katie Joslyn</v>
      </c>
      <c r="J62" s="129"/>
      <c r="K62" s="129"/>
      <c r="L62" s="129"/>
      <c r="M62" s="129"/>
      <c r="N62" s="129"/>
      <c r="O62" s="59" t="str">
        <f t="shared" ca="1" si="2"/>
        <v>Northumberland</v>
      </c>
      <c r="P62" s="59"/>
      <c r="Q62" s="59"/>
      <c r="R62" s="59"/>
      <c r="S62" s="67">
        <v>12.13</v>
      </c>
      <c r="T62" s="6">
        <f t="shared" si="3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 t="str">
        <f ca="1">IF(O63=A6,COUNTIF(O7:O63,A6),"")</f>
        <v/>
      </c>
      <c r="B63" s="1" t="str">
        <f ca="1">IF(O63=B6,COUNTIF(O7:O63,B6),"")</f>
        <v/>
      </c>
      <c r="C63" s="1" t="str">
        <f ca="1">IF(O63=C6,COUNTIF(O7:O63,C6),"")</f>
        <v/>
      </c>
      <c r="D63" s="1">
        <f ca="1">IF(O63=D6,COUNTIF(O7:O63,D6),"")</f>
        <v>10</v>
      </c>
      <c r="E63" s="1" t="str">
        <f ca="1">IF(O63=E6,COUNTIF(O7:O63,E6),"")</f>
        <v/>
      </c>
      <c r="F63" s="1" t="str">
        <f ca="1">IF(O63=F6,COUNTIF(O7:O63,F6),"")</f>
        <v/>
      </c>
      <c r="G63" s="62">
        <f t="shared" si="0"/>
        <v>57</v>
      </c>
      <c r="H63" s="7">
        <v>74</v>
      </c>
      <c r="I63" s="129" t="str">
        <f t="shared" ca="1" si="1"/>
        <v>Daisy McClintock</v>
      </c>
      <c r="J63" s="129"/>
      <c r="K63" s="129"/>
      <c r="L63" s="129"/>
      <c r="M63" s="129"/>
      <c r="N63" s="129"/>
      <c r="O63" s="59" t="str">
        <f t="shared" ca="1" si="2"/>
        <v>Northumberland</v>
      </c>
      <c r="P63" s="59"/>
      <c r="Q63" s="59"/>
      <c r="R63" s="59"/>
      <c r="S63" s="67">
        <v>12.14</v>
      </c>
      <c r="T63" s="6">
        <f t="shared" si="3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 t="str">
        <f ca="1">IF(O64=C6,COUNTIF(O7:O64,C6),"")</f>
        <v/>
      </c>
      <c r="D64" s="1">
        <f ca="1">IF(O64=D6,COUNTIF(O7:O64,D6),"")</f>
        <v>11</v>
      </c>
      <c r="E64" s="1" t="str">
        <f ca="1">IF(O64=E6,COUNTIF(O7:O64,E6),"")</f>
        <v/>
      </c>
      <c r="F64" s="1" t="str">
        <f ca="1">IF(O64=F6,COUNTIF(O7:O64,F6),"")</f>
        <v/>
      </c>
      <c r="G64" s="62">
        <f t="shared" si="0"/>
        <v>58</v>
      </c>
      <c r="H64" s="7">
        <v>72</v>
      </c>
      <c r="I64" s="129" t="str">
        <f t="shared" ca="1" si="1"/>
        <v>Caitlin Flanagan</v>
      </c>
      <c r="J64" s="129"/>
      <c r="K64" s="129"/>
      <c r="L64" s="129"/>
      <c r="M64" s="129"/>
      <c r="N64" s="129"/>
      <c r="O64" s="59" t="str">
        <f t="shared" ca="1" si="2"/>
        <v>Northumberland</v>
      </c>
      <c r="P64" s="59"/>
      <c r="Q64" s="59"/>
      <c r="R64" s="59"/>
      <c r="S64" s="67">
        <v>12.14</v>
      </c>
      <c r="T64" s="6">
        <f t="shared" si="3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>
        <f ca="1">IF(O65=C6,COUNTIF(O7:O65,C6),"")</f>
        <v>15</v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62">
        <f t="shared" si="0"/>
        <v>59</v>
      </c>
      <c r="H65" s="7">
        <v>55</v>
      </c>
      <c r="I65" s="129" t="str">
        <f t="shared" ca="1" si="1"/>
        <v>Jessica Ord</v>
      </c>
      <c r="J65" s="129"/>
      <c r="K65" s="129"/>
      <c r="L65" s="129"/>
      <c r="M65" s="129"/>
      <c r="N65" s="129"/>
      <c r="O65" s="59" t="str">
        <f t="shared" ca="1" si="2"/>
        <v>Durham</v>
      </c>
      <c r="P65" s="59"/>
      <c r="Q65" s="59"/>
      <c r="R65" s="59"/>
      <c r="S65" s="67">
        <v>12.14</v>
      </c>
      <c r="T65" s="6">
        <f t="shared" si="3"/>
        <v>1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>
        <f ca="1">IF(O66=A6,COUNTIF(O7:O66,A6),"")</f>
        <v>8</v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62">
        <f t="shared" si="0"/>
        <v>60</v>
      </c>
      <c r="H66" s="7">
        <v>17</v>
      </c>
      <c r="I66" s="129" t="str">
        <f t="shared" ca="1" si="1"/>
        <v>Maddy Cox</v>
      </c>
      <c r="J66" s="129"/>
      <c r="K66" s="129"/>
      <c r="L66" s="129"/>
      <c r="M66" s="129"/>
      <c r="N66" s="129"/>
      <c r="O66" s="59" t="str">
        <f t="shared" ca="1" si="2"/>
        <v>Cleveland</v>
      </c>
      <c r="P66" s="59"/>
      <c r="Q66" s="59"/>
      <c r="R66" s="59"/>
      <c r="S66" s="67">
        <v>12.18</v>
      </c>
      <c r="T66" s="6">
        <f t="shared" si="3"/>
        <v>1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>
        <f ca="1">IF(O67=A6,COUNTIF(O7:O67,A6),"")</f>
        <v>9</v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 t="str">
        <f ca="1">IF(O67=E6,COUNTIF(O7:O67,E6),"")</f>
        <v/>
      </c>
      <c r="F67" s="1" t="str">
        <f ca="1">IF(O67=F6,COUNTIF(O7:O67,F6),"")</f>
        <v/>
      </c>
      <c r="G67" s="62">
        <f t="shared" si="0"/>
        <v>61</v>
      </c>
      <c r="H67" s="7">
        <v>6</v>
      </c>
      <c r="I67" s="129" t="str">
        <f t="shared" ca="1" si="1"/>
        <v>Gabby Hall</v>
      </c>
      <c r="J67" s="129"/>
      <c r="K67" s="129"/>
      <c r="L67" s="129"/>
      <c r="M67" s="129"/>
      <c r="N67" s="129"/>
      <c r="O67" s="59" t="str">
        <f t="shared" ca="1" si="2"/>
        <v>Cleveland</v>
      </c>
      <c r="P67" s="59"/>
      <c r="Q67" s="59"/>
      <c r="R67" s="59"/>
      <c r="S67" s="67">
        <v>12.19</v>
      </c>
      <c r="T67" s="6">
        <f t="shared" si="3"/>
        <v>1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>
        <f ca="1">IF(O68=C6,COUNTIF(O7:O68,C6),"")</f>
        <v>16</v>
      </c>
      <c r="D68" s="1" t="str">
        <f ca="1">IF(O68=D6,COUNTIF(O7:O68,D6),"")</f>
        <v/>
      </c>
      <c r="E68" s="1" t="str">
        <f ca="1">IF(O68=E6,COUNTIF(O7:O68,E6),"")</f>
        <v/>
      </c>
      <c r="F68" s="1" t="str">
        <f ca="1">IF(O68=F6,COUNTIF(O7:O68,F6),"")</f>
        <v/>
      </c>
      <c r="G68" s="62">
        <f t="shared" si="0"/>
        <v>62</v>
      </c>
      <c r="H68" s="7">
        <v>52</v>
      </c>
      <c r="I68" s="129" t="str">
        <f t="shared" ca="1" si="1"/>
        <v>Anya Crowder</v>
      </c>
      <c r="J68" s="129"/>
      <c r="K68" s="129"/>
      <c r="L68" s="129"/>
      <c r="M68" s="129"/>
      <c r="N68" s="129"/>
      <c r="O68" s="59" t="str">
        <f t="shared" ca="1" si="2"/>
        <v>Durham</v>
      </c>
      <c r="P68" s="59"/>
      <c r="Q68" s="59"/>
      <c r="R68" s="59"/>
      <c r="S68" s="67">
        <v>12.22</v>
      </c>
      <c r="T68" s="6">
        <f t="shared" si="3"/>
        <v>1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>
        <f ca="1">IF(O69=A6,COUNTIF(O7:O69,A6),"")</f>
        <v>10</v>
      </c>
      <c r="B69" s="1" t="str">
        <f ca="1">IF(O69=B6,COUNTIF(O7:O69,B6),"")</f>
        <v/>
      </c>
      <c r="C69" s="1" t="str">
        <f ca="1">IF(O69=C6,COUNTIF(O7:O69,C6),"")</f>
        <v/>
      </c>
      <c r="D69" s="1" t="str">
        <f ca="1">IF(O69=D6,COUNTIF(O7:O69,D6),"")</f>
        <v/>
      </c>
      <c r="E69" s="1" t="str">
        <f ca="1">IF(O69=E6,COUNTIF(O7:O69,E6),"")</f>
        <v/>
      </c>
      <c r="F69" s="1" t="str">
        <f ca="1">IF(O69=F6,COUNTIF(O7:O69,F6),"")</f>
        <v/>
      </c>
      <c r="G69" s="62">
        <f t="shared" si="0"/>
        <v>63</v>
      </c>
      <c r="H69" s="7">
        <v>16</v>
      </c>
      <c r="I69" s="129" t="str">
        <f t="shared" ca="1" si="1"/>
        <v>Fern Sheldon</v>
      </c>
      <c r="J69" s="129"/>
      <c r="K69" s="129"/>
      <c r="L69" s="129"/>
      <c r="M69" s="129"/>
      <c r="N69" s="129"/>
      <c r="O69" s="59" t="str">
        <f t="shared" ca="1" si="2"/>
        <v>Cleveland</v>
      </c>
      <c r="P69" s="59"/>
      <c r="Q69" s="59"/>
      <c r="R69" s="59"/>
      <c r="S69" s="67">
        <v>12.24</v>
      </c>
      <c r="T69" s="6">
        <f t="shared" si="3"/>
        <v>1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 t="str">
        <f ca="1">IF(O70=A6,COUNTIF(O7:O70,A6),"")</f>
        <v/>
      </c>
      <c r="B70" s="1" t="str">
        <f ca="1">IF(O70=B6,COUNTIF(O7:O70,B6),"")</f>
        <v/>
      </c>
      <c r="C70" s="1" t="str">
        <f ca="1">IF(O70=C6,COUNTIF(O7:O70,C6),"")</f>
        <v/>
      </c>
      <c r="D70" s="1">
        <f ca="1">IF(O70=D6,COUNTIF(O7:O70,D6),"")</f>
        <v>12</v>
      </c>
      <c r="E70" s="1" t="str">
        <f ca="1">IF(O70=E6,COUNTIF(O7:O70,E6),"")</f>
        <v/>
      </c>
      <c r="F70" s="1" t="str">
        <f ca="1">IF(O70=F6,COUNTIF(O7:O70,F6),"")</f>
        <v/>
      </c>
      <c r="G70" s="62">
        <f t="shared" si="0"/>
        <v>64</v>
      </c>
      <c r="H70" s="7">
        <v>75</v>
      </c>
      <c r="I70" s="129" t="str">
        <f t="shared" ca="1" si="1"/>
        <v>Faye Landless</v>
      </c>
      <c r="J70" s="129"/>
      <c r="K70" s="129"/>
      <c r="L70" s="129"/>
      <c r="M70" s="129"/>
      <c r="N70" s="129"/>
      <c r="O70" s="59" t="str">
        <f t="shared" ca="1" si="2"/>
        <v>Northumberland</v>
      </c>
      <c r="P70" s="59"/>
      <c r="Q70" s="59"/>
      <c r="R70" s="59"/>
      <c r="S70" s="67">
        <v>12.33</v>
      </c>
      <c r="T70" s="6">
        <f t="shared" si="3"/>
        <v>1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 t="str">
        <f ca="1">IF(O71=A6,COUNTIF(O7:O71,A6),"")</f>
        <v/>
      </c>
      <c r="B71" s="1">
        <f ca="1">IF(O71=B6,COUNTIF(O7:O71,B6),"")</f>
        <v>15</v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62">
        <f t="shared" ref="G71:G106" si="4">IF(LEFT(S71,1)="D",0,AM71)</f>
        <v>65</v>
      </c>
      <c r="H71" s="7">
        <v>36</v>
      </c>
      <c r="I71" s="129" t="str">
        <f t="shared" ref="I71:I106" ca="1" si="5">IFERROR(VLOOKUP(H71,INDIRECT($AA$1),2,0),"")</f>
        <v>Melissa McIntosh</v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>Cumbria</v>
      </c>
      <c r="P71" s="59"/>
      <c r="Q71" s="59"/>
      <c r="R71" s="59"/>
      <c r="S71" s="67">
        <v>12.39</v>
      </c>
      <c r="T71" s="6">
        <f t="shared" ref="T71:T106" si="7">IF(H71=0,0,1)</f>
        <v>1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 t="str">
        <f ca="1">IF(O72=A6,COUNTIF(O7:O72,A6),"")</f>
        <v/>
      </c>
      <c r="B72" s="1" t="str">
        <f ca="1">IF(O72=B6,COUNTIF(O7:O72,B6),"")</f>
        <v/>
      </c>
      <c r="C72" s="1">
        <f ca="1">IF(O72=C6,COUNTIF(O7:O72,C6),"")</f>
        <v>17</v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62">
        <f t="shared" si="4"/>
        <v>66</v>
      </c>
      <c r="H72" s="7">
        <v>57</v>
      </c>
      <c r="I72" s="129" t="str">
        <f t="shared" ca="1" si="5"/>
        <v>Rachel Mackenney</v>
      </c>
      <c r="J72" s="129"/>
      <c r="K72" s="129"/>
      <c r="L72" s="129"/>
      <c r="M72" s="129"/>
      <c r="N72" s="129"/>
      <c r="O72" s="59" t="str">
        <f t="shared" ca="1" si="6"/>
        <v>Durham</v>
      </c>
      <c r="P72" s="59"/>
      <c r="Q72" s="59"/>
      <c r="R72" s="59"/>
      <c r="S72" s="67">
        <v>12.42</v>
      </c>
      <c r="T72" s="6">
        <f t="shared" si="7"/>
        <v>1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 t="str">
        <f ca="1">IF(O73=A6,COUNTIF(O7:O73,A6),"")</f>
        <v/>
      </c>
      <c r="B73" s="1" t="str">
        <f ca="1">IF(O73=B6,COUNTIF(O7:O73,B6),"")</f>
        <v/>
      </c>
      <c r="C73" s="1" t="str">
        <f ca="1">IF(O73=C6,COUNTIF(O7:O73,C6),"")</f>
        <v/>
      </c>
      <c r="D73" s="1">
        <f ca="1">IF(O73=D6,COUNTIF(O7:O73,D6),"")</f>
        <v>13</v>
      </c>
      <c r="E73" s="1" t="str">
        <f ca="1">IF(O73=E6,COUNTIF(O7:O73,E6),"")</f>
        <v/>
      </c>
      <c r="F73" s="1" t="str">
        <f ca="1">IF(O73=F6,COUNTIF(O7:O73,F6),"")</f>
        <v/>
      </c>
      <c r="G73" s="62">
        <f t="shared" si="4"/>
        <v>67</v>
      </c>
      <c r="H73" s="7">
        <v>73</v>
      </c>
      <c r="I73" s="129" t="str">
        <f t="shared" ca="1" si="5"/>
        <v>Carrie Pickering</v>
      </c>
      <c r="J73" s="129"/>
      <c r="K73" s="129"/>
      <c r="L73" s="129"/>
      <c r="M73" s="129"/>
      <c r="N73" s="129"/>
      <c r="O73" s="59" t="str">
        <f t="shared" ca="1" si="6"/>
        <v>Northumberland</v>
      </c>
      <c r="P73" s="59"/>
      <c r="Q73" s="59"/>
      <c r="R73" s="59"/>
      <c r="S73" s="67">
        <v>12.42</v>
      </c>
      <c r="T73" s="6">
        <f t="shared" si="7"/>
        <v>1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>
        <f ca="1">IF(O74=A6,COUNTIF(O7:O74,A6),"")</f>
        <v>11</v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62">
        <f t="shared" si="4"/>
        <v>68</v>
      </c>
      <c r="H74" s="7">
        <v>8</v>
      </c>
      <c r="I74" s="129" t="str">
        <f t="shared" ca="1" si="5"/>
        <v>Millie Ellicker</v>
      </c>
      <c r="J74" s="129"/>
      <c r="K74" s="129"/>
      <c r="L74" s="129"/>
      <c r="M74" s="129"/>
      <c r="N74" s="129"/>
      <c r="O74" s="59" t="str">
        <f t="shared" ca="1" si="6"/>
        <v>Cleveland</v>
      </c>
      <c r="P74" s="59"/>
      <c r="Q74" s="59"/>
      <c r="R74" s="59"/>
      <c r="S74" s="67">
        <v>13</v>
      </c>
      <c r="T74" s="6">
        <f t="shared" si="7"/>
        <v>1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>
        <f ca="1">IF(O75=A6,COUNTIF(O7:O75,A6),"")</f>
        <v>12</v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62">
        <f t="shared" si="4"/>
        <v>69</v>
      </c>
      <c r="H75" s="7">
        <v>9</v>
      </c>
      <c r="I75" s="129" t="str">
        <f t="shared" ca="1" si="5"/>
        <v>Essie Croce</v>
      </c>
      <c r="J75" s="129"/>
      <c r="K75" s="129"/>
      <c r="L75" s="129"/>
      <c r="M75" s="129"/>
      <c r="N75" s="129"/>
      <c r="O75" s="59" t="str">
        <f t="shared" ca="1" si="6"/>
        <v>Cleveland</v>
      </c>
      <c r="P75" s="59"/>
      <c r="Q75" s="59"/>
      <c r="R75" s="59"/>
      <c r="S75" s="67">
        <v>13.18</v>
      </c>
      <c r="T75" s="6">
        <f t="shared" si="7"/>
        <v>1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>
        <f ca="1">IF(O76=A6,COUNTIF(O7:O76,A6),"")</f>
        <v>13</v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62">
        <f t="shared" si="4"/>
        <v>70</v>
      </c>
      <c r="H76" s="7">
        <v>13</v>
      </c>
      <c r="I76" s="129" t="str">
        <f t="shared" ca="1" si="5"/>
        <v>Jessica Dawson</v>
      </c>
      <c r="J76" s="129"/>
      <c r="K76" s="129"/>
      <c r="L76" s="129"/>
      <c r="M76" s="129"/>
      <c r="N76" s="129"/>
      <c r="O76" s="59" t="str">
        <f t="shared" ca="1" si="6"/>
        <v>Cleveland</v>
      </c>
      <c r="P76" s="59"/>
      <c r="Q76" s="59"/>
      <c r="R76" s="59"/>
      <c r="S76" s="67">
        <v>13.26</v>
      </c>
      <c r="T76" s="6">
        <f t="shared" si="7"/>
        <v>1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>
        <f ca="1">IF(O77=A6,COUNTIF(O7:O77,A6),"")</f>
        <v>14</v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62">
        <f t="shared" si="4"/>
        <v>71</v>
      </c>
      <c r="H77" s="7">
        <v>15</v>
      </c>
      <c r="I77" s="129" t="str">
        <f t="shared" ca="1" si="5"/>
        <v>Amy Green</v>
      </c>
      <c r="J77" s="129"/>
      <c r="K77" s="129"/>
      <c r="L77" s="129"/>
      <c r="M77" s="129"/>
      <c r="N77" s="129"/>
      <c r="O77" s="59" t="str">
        <f t="shared" ca="1" si="6"/>
        <v>Cleveland</v>
      </c>
      <c r="P77" s="59"/>
      <c r="Q77" s="59"/>
      <c r="R77" s="59"/>
      <c r="S77" s="67">
        <v>14.06</v>
      </c>
      <c r="T77" s="6">
        <f t="shared" si="7"/>
        <v>1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62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62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62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62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62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62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62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62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62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62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62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62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62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62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62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62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62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62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62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62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62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62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62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62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62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62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62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62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62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Junior Girls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62" t="s">
        <v>0</v>
      </c>
      <c r="H108" s="62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62">
        <v>1</v>
      </c>
      <c r="H109" s="61">
        <f t="shared" ref="H109:O111" si="8">IF(H7=0,"",H7)</f>
        <v>61</v>
      </c>
      <c r="I109" s="129" t="str">
        <f t="shared" ca="1" si="8"/>
        <v>Millicent Breese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Northumberland</v>
      </c>
      <c r="P109" s="59"/>
      <c r="Q109" s="59"/>
      <c r="R109" s="59"/>
      <c r="S109" s="70">
        <f>IF(S7=0,"",S7)</f>
        <v>10.16</v>
      </c>
      <c r="T109" s="6">
        <f>IF(H109="",0,1)</f>
        <v>1</v>
      </c>
    </row>
    <row r="110" spans="1:39" x14ac:dyDescent="0.25">
      <c r="G110" s="62">
        <v>2</v>
      </c>
      <c r="H110" s="61">
        <f t="shared" si="8"/>
        <v>21</v>
      </c>
      <c r="I110" s="129" t="str">
        <f t="shared" ca="1" si="8"/>
        <v>Olesia Wilder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Cumbria</v>
      </c>
      <c r="P110" s="59"/>
      <c r="Q110" s="59"/>
      <c r="R110" s="59"/>
      <c r="S110" s="70">
        <f>IF(S8=0,"",S8)</f>
        <v>10.24</v>
      </c>
      <c r="T110" s="6">
        <f>IF(H110="",0,1)</f>
        <v>1</v>
      </c>
    </row>
    <row r="111" spans="1:39" x14ac:dyDescent="0.25">
      <c r="G111" s="62">
        <v>3</v>
      </c>
      <c r="H111" s="61">
        <f t="shared" si="8"/>
        <v>59</v>
      </c>
      <c r="I111" s="129" t="str">
        <f t="shared" ca="1" si="8"/>
        <v>Erin Keeler-Clarke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Durham</v>
      </c>
      <c r="P111" s="59"/>
      <c r="Q111" s="59"/>
      <c r="R111" s="59"/>
      <c r="S111" s="70">
        <f>IF(S9=0,"",S9)</f>
        <v>10.29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Junior Girls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Junior Girls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Cumbria</v>
      </c>
      <c r="I115" s="4"/>
      <c r="J115" s="4"/>
      <c r="K115" s="4"/>
      <c r="M115" s="105">
        <f ca="1">IFERROR(VLOOKUP(G115,$X$115:$AF$119,3,0),"")</f>
        <v>2</v>
      </c>
      <c r="N115" s="105">
        <f ca="1">IFERROR(VLOOKUP(G115,$X$115:$AF$119,4,0),"")</f>
        <v>4</v>
      </c>
      <c r="O115" s="105">
        <f ca="1">IFERROR(VLOOKUP(G115,$X$115:$AF$119,5,0),"")</f>
        <v>7</v>
      </c>
      <c r="P115" s="105">
        <f ca="1">IFERROR(VLOOKUP(G115,$X$115:$AF$119,6,0),"")</f>
        <v>11</v>
      </c>
      <c r="Q115" s="105">
        <f ca="1">IFERROR(VLOOKUP(G115,$X$115:$AF$119,7,0),"")</f>
        <v>14</v>
      </c>
      <c r="R115" s="105">
        <f ca="1">IFERROR(VLOOKUP(G115,$X$115:$AF$119,8,0),"")</f>
        <v>27</v>
      </c>
      <c r="S115" s="105">
        <f ca="1">SUM(M115:R115)</f>
        <v>65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5</v>
      </c>
      <c r="Y115" s="18" t="str">
        <f>Home!F4</f>
        <v>Cleveland</v>
      </c>
      <c r="Z115" s="18">
        <f ca="1">IFERROR(VLOOKUP(Z114,$A$7:$G$106,W115,0),0)</f>
        <v>8</v>
      </c>
      <c r="AA115" s="18">
        <f ca="1">IFERROR(VLOOKUP(AA114,A$7:G$106,W115,0),0)</f>
        <v>25</v>
      </c>
      <c r="AB115" s="18">
        <f ca="1">IFERROR(VLOOKUP(AB114,A$7:G$106,W115,0),0)</f>
        <v>30</v>
      </c>
      <c r="AC115" s="18">
        <f ca="1">IF(W114=3,0,IFERROR(VLOOKUP(AC114,A$7:G$106,W115,0),0))</f>
        <v>35</v>
      </c>
      <c r="AD115" s="18">
        <f ca="1">IF(W114=4,0,IFERROR(VLOOKUP(AD114,A$7:G$106,W115,0),0))</f>
        <v>38</v>
      </c>
      <c r="AE115" s="18">
        <f ca="1">IF(OR(W114=4,W114=5),0,IFERROR(VLOOKUP(AE114,A$7:G$106,W115,0),0))</f>
        <v>41</v>
      </c>
      <c r="AF115" s="19">
        <f t="shared" ref="AF115:AF120" ca="1" si="9">IF(AE115=0,0,SUM(Z115:AE115))</f>
        <v>177</v>
      </c>
      <c r="AG115" s="16">
        <f ca="1">IF(OR(AF115=0,AF115=""),0,RANK(AF115,AF115:AF120,1))</f>
        <v>6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0">IF(AND(AG115=0,AI115=0),"",AG115+(AI115/10)+AL115/10)</f>
        <v>6.6</v>
      </c>
      <c r="AK115" s="20">
        <f t="shared" ref="AK115:AK120" ca="1" si="11">X115</f>
        <v>5</v>
      </c>
      <c r="AL115" s="30">
        <f ca="1">IF(OR(AF115=0,AF115=""),0,RANK(Z115,Z115:Z120,1))</f>
        <v>6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Durham</v>
      </c>
      <c r="I116" s="4"/>
      <c r="J116" s="4"/>
      <c r="K116" s="4"/>
      <c r="M116" s="105">
        <f ca="1">IFERROR(VLOOKUP(G116,$X$115:$AF$119,3,0),"")</f>
        <v>3</v>
      </c>
      <c r="N116" s="105">
        <f ca="1">IFERROR(VLOOKUP(G116,$X$115:$AF$119,4,0),"")</f>
        <v>9</v>
      </c>
      <c r="O116" s="105">
        <f ca="1">IFERROR(VLOOKUP(G116,$X$115:$AF$119,5,0),"")</f>
        <v>10</v>
      </c>
      <c r="P116" s="105">
        <f ca="1">IFERROR(VLOOKUP(G116,$X$115:$AF$119,6,0),"")</f>
        <v>12</v>
      </c>
      <c r="Q116" s="105">
        <f ca="1">IFERROR(VLOOKUP(G116,$X$115:$AF$119,7,0),"")</f>
        <v>16</v>
      </c>
      <c r="R116" s="105">
        <f ca="1">IFERROR(VLOOKUP(G116,$X$115:$AF$119,8,0),"")</f>
        <v>18</v>
      </c>
      <c r="S116" s="105">
        <f ca="1">SUM(M116:R116)</f>
        <v>68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1</v>
      </c>
      <c r="Y116" s="18" t="str">
        <f>Home!F5</f>
        <v>Cumbria</v>
      </c>
      <c r="Z116" s="18">
        <f ca="1">IFERROR(VLOOKUP(Z114,$B$7:$G$106,W116,0),0)</f>
        <v>2</v>
      </c>
      <c r="AA116" s="18">
        <f ca="1">IFERROR(VLOOKUP(AA114,B$7:G$106,W116,0),0)</f>
        <v>4</v>
      </c>
      <c r="AB116" s="18">
        <f ca="1">IFERROR(VLOOKUP(AB114,B$7:G$106,W116,0),0)</f>
        <v>7</v>
      </c>
      <c r="AC116" s="18">
        <f ca="1">IF(W114=3,0,IFERROR(VLOOKUP(AC114,B$7:G$106,W116,0),0))</f>
        <v>11</v>
      </c>
      <c r="AD116" s="18">
        <f ca="1">IF(W114=4,0,IFERROR(VLOOKUP(AD114,B$7:G$106,W116,0),0))</f>
        <v>14</v>
      </c>
      <c r="AE116" s="18">
        <f ca="1">IF(OR(W114=4,W114=5),0,IFERROR(VLOOKUP(AE114,B$7:G$106,W116,0),0))</f>
        <v>27</v>
      </c>
      <c r="AF116" s="19">
        <f t="shared" ca="1" si="9"/>
        <v>65</v>
      </c>
      <c r="AG116" s="16">
        <f ca="1">IF(OR(AF116=0,AF116=""),0,RANK(AF116,AF115:AF120,1))</f>
        <v>2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2.2999999999999998</v>
      </c>
      <c r="AK116" s="20">
        <f t="shared" ca="1" si="11"/>
        <v>1</v>
      </c>
      <c r="AL116" s="30">
        <f ca="1">IF(OR(AF116=0,AF116=""),0,RANK(Z116,Z115:Z120,1))</f>
        <v>3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North Yorkshire</v>
      </c>
      <c r="I117" s="4"/>
      <c r="J117" s="4"/>
      <c r="K117" s="4"/>
      <c r="M117" s="105">
        <f ca="1">IFERROR(VLOOKUP(G117,$X$115:$AF$119,3,0),"")</f>
        <v>5</v>
      </c>
      <c r="N117" s="105">
        <f ca="1">IFERROR(VLOOKUP(G117,$X$115:$AF$119,4,0),"")</f>
        <v>6</v>
      </c>
      <c r="O117" s="105">
        <f ca="1">IFERROR(VLOOKUP(G117,$X$115:$AF$119,5,0),"")</f>
        <v>13</v>
      </c>
      <c r="P117" s="105">
        <f ca="1">IFERROR(VLOOKUP(G117,$X$115:$AF$119,6,0),"")</f>
        <v>17</v>
      </c>
      <c r="Q117" s="105">
        <f ca="1">IFERROR(VLOOKUP(G117,$X$115:$AF$119,7,0),"")</f>
        <v>20</v>
      </c>
      <c r="R117" s="105">
        <f ca="1">IFERROR(VLOOKUP(G117,$X$115:$AF$119,8,0),"")</f>
        <v>23</v>
      </c>
      <c r="S117" s="105">
        <f ca="1">SUM(M117:R117)</f>
        <v>84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2</v>
      </c>
      <c r="Y117" s="18" t="str">
        <f>Home!F6</f>
        <v>Durham</v>
      </c>
      <c r="Z117" s="18">
        <f ca="1">IFERROR(VLOOKUP(Z114,$C$7:$G$106,W117,0),0)</f>
        <v>3</v>
      </c>
      <c r="AA117" s="18">
        <f ca="1">IFERROR(VLOOKUP(AA114,C$7:G$106,W117,0),0)</f>
        <v>9</v>
      </c>
      <c r="AB117" s="18">
        <f ca="1">IFERROR(VLOOKUP(AB114,C$7:G$106,W117,0),0)</f>
        <v>10</v>
      </c>
      <c r="AC117" s="18">
        <f ca="1">IF(W114=3,0,IFERROR(VLOOKUP(AC114,C$7:G$106,W117,0),0))</f>
        <v>12</v>
      </c>
      <c r="AD117" s="18">
        <f ca="1">IF(W114=4,0,IFERROR(VLOOKUP(AD114,C$7:G$106,W117,0),0))</f>
        <v>16</v>
      </c>
      <c r="AE117" s="18">
        <f ca="1">IF(OR(W114=4,W114=5),0,IFERROR(VLOOKUP(AE114,C$7:G$106,W117,0),0))</f>
        <v>18</v>
      </c>
      <c r="AF117" s="19">
        <f t="shared" ca="1" si="9"/>
        <v>68</v>
      </c>
      <c r="AG117" s="16">
        <f ca="1">IF(OR(AF117=0,AF117=""),0,RANK(AF117,AF115:AF120,1))</f>
        <v>3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3.4</v>
      </c>
      <c r="AK117" s="20">
        <f t="shared" ca="1" si="11"/>
        <v>2</v>
      </c>
      <c r="AL117" s="30">
        <f ca="1">IF(OR(AF117=0,AF117=""),0,RANK(Z117,Z115:Z120,1))</f>
        <v>4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Northumberland</v>
      </c>
      <c r="I118" s="4"/>
      <c r="J118" s="4"/>
      <c r="K118" s="4"/>
      <c r="M118" s="105">
        <f ca="1">IFERROR(VLOOKUP(G118,$X$115:$AF$119,3,0),"")</f>
        <v>1</v>
      </c>
      <c r="N118" s="105">
        <f ca="1">IFERROR(VLOOKUP(G118,$X$115:$AF$119,4,0),"")</f>
        <v>15</v>
      </c>
      <c r="O118" s="105">
        <f ca="1">IFERROR(VLOOKUP(G118,$X$115:$AF$119,5,0),"")</f>
        <v>19</v>
      </c>
      <c r="P118" s="105">
        <f ca="1">IFERROR(VLOOKUP(G118,$X$115:$AF$119,6,0),"")</f>
        <v>28</v>
      </c>
      <c r="Q118" s="105">
        <f ca="1">IFERROR(VLOOKUP(G118,$X$115:$AF$119,7,0),"")</f>
        <v>32</v>
      </c>
      <c r="R118" s="105">
        <f ca="1">IFERROR(VLOOKUP(G118,$X$115:$AF$119,8,0),"")</f>
        <v>40</v>
      </c>
      <c r="S118" s="105">
        <f ca="1">SUM(M118:R118)</f>
        <v>135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4</v>
      </c>
      <c r="Y118" s="18" t="str">
        <f>Home!F7</f>
        <v>Northumberland</v>
      </c>
      <c r="Z118" s="18">
        <f ca="1">IFERROR(VLOOKUP(Z114,$D$7:$G$106,W118,0),0)</f>
        <v>1</v>
      </c>
      <c r="AA118" s="18">
        <f ca="1">IFERROR(VLOOKUP(AA114,D$7:G$106,W118,0),0)</f>
        <v>15</v>
      </c>
      <c r="AB118" s="18">
        <f ca="1">IFERROR(VLOOKUP(AB114,D$7:G$106,W118,0),0)</f>
        <v>19</v>
      </c>
      <c r="AC118" s="18">
        <f ca="1">IF(W114=3,0,IFERROR(VLOOKUP(AC114,D$7:G$106,W118,0),0))</f>
        <v>28</v>
      </c>
      <c r="AD118" s="18">
        <f ca="1">IF(W114=4,0,IFERROR(VLOOKUP(AD114,D$7:G$106,W118,0),0))</f>
        <v>32</v>
      </c>
      <c r="AE118" s="18">
        <f ca="1">IF(OR(W114=4,W114=5),0,IFERROR(VLOOKUP(AE114,D$7:G$106,W118,0),0))</f>
        <v>40</v>
      </c>
      <c r="AF118" s="19">
        <f t="shared" ca="1" si="9"/>
        <v>135</v>
      </c>
      <c r="AG118" s="16">
        <f ca="1">IF(OR(AF118=0,AF118=""),0,RANK(AF118,AF115:AF120,1))</f>
        <v>5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5.2</v>
      </c>
      <c r="AK118" s="20">
        <f t="shared" ca="1" si="11"/>
        <v>4</v>
      </c>
      <c r="AL118" s="30">
        <f ca="1">IF(OR(AF118=0,AF118=""),0,RANK(Z118,Z115:Z120,1))</f>
        <v>2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>Cleveland</v>
      </c>
      <c r="I119" s="4"/>
      <c r="J119" s="4"/>
      <c r="K119" s="4"/>
      <c r="M119" s="105">
        <f ca="1">IFERROR(VLOOKUP(G119,$X$115:$AF$119,3,0),"")</f>
        <v>8</v>
      </c>
      <c r="N119" s="105">
        <f ca="1">IFERROR(VLOOKUP(G119,$X$115:$AF$119,4,0),"")</f>
        <v>25</v>
      </c>
      <c r="O119" s="105">
        <f ca="1">IFERROR(VLOOKUP(G119,$X$115:$AF$119,5,0),"")</f>
        <v>30</v>
      </c>
      <c r="P119" s="105">
        <f ca="1">IFERROR(VLOOKUP(G119,$X$115:$AF$119,6,0),"")</f>
        <v>35</v>
      </c>
      <c r="Q119" s="105">
        <f ca="1">IFERROR(VLOOKUP(G119,$X$115:$AF$119,7,0),"")</f>
        <v>38</v>
      </c>
      <c r="R119" s="105">
        <f ca="1">IFERROR(VLOOKUP(G119,$X$115:$AF$119,8,0),"")</f>
        <v>41</v>
      </c>
      <c r="S119" s="105">
        <f ca="1">SUM(M119:R119)</f>
        <v>177</v>
      </c>
      <c r="T119" s="6">
        <f ca="1">IF(H119="",0,1)</f>
        <v>1</v>
      </c>
      <c r="U119" s="104"/>
      <c r="V119" s="104"/>
      <c r="W119" s="29">
        <v>3</v>
      </c>
      <c r="X119" s="15">
        <f ca="1">IF(OR(AJ119="",AJ119=0),0,RANK(AJ119,AJ115:AJ120,1))</f>
        <v>3</v>
      </c>
      <c r="Y119" s="18" t="str">
        <f>Home!F8</f>
        <v>North Yorkshire</v>
      </c>
      <c r="Z119" s="18">
        <f ca="1">IFERROR(VLOOKUP(Z114,$E$7:$G$106,W119,0),0)</f>
        <v>5</v>
      </c>
      <c r="AA119" s="18">
        <f ca="1">IFERROR(VLOOKUP(AA114,E$7:G$106,W119,0),0)</f>
        <v>6</v>
      </c>
      <c r="AB119" s="18">
        <f ca="1">IFERROR(VLOOKUP(AB114,E$7:G$106,W119,0),0)</f>
        <v>13</v>
      </c>
      <c r="AC119" s="18">
        <f ca="1">IF(W114=3,0,IFERROR(VLOOKUP(AC114,E$7:G$106,W119,0),0))</f>
        <v>17</v>
      </c>
      <c r="AD119" s="18">
        <f ca="1">IF(W114=4,0,IFERROR(VLOOKUP(AD114,E$7:G$106,W119,0),0))</f>
        <v>20</v>
      </c>
      <c r="AE119" s="18">
        <f ca="1">IF(OR(W114=4,W114=5),0,IFERROR(VLOOKUP(AE114,E$7:G$106,W119,0),0))</f>
        <v>23</v>
      </c>
      <c r="AF119" s="19">
        <f t="shared" ca="1" si="9"/>
        <v>84</v>
      </c>
      <c r="AG119" s="16">
        <f ca="1">IF(OR(AF119=0,AF119=""),0,RANK(AF119,AF115:AF120,1))</f>
        <v>4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4.5</v>
      </c>
      <c r="AK119" s="20">
        <f t="shared" ca="1" si="11"/>
        <v>3</v>
      </c>
      <c r="AL119" s="30">
        <f ca="1">IF(OR(AF119=0,AF119=""),0,RANK(Z119,Z115:Z120,1))</f>
        <v>5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31" t="str">
        <f ca="1">CONCATENATE($G$5," ","Winning Team"," ",H115," ","with"," ",S115," ",S114)</f>
        <v>Junior Girls Winning Team Cumbria with 65 Points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6">
        <v>1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/>
    </row>
    <row r="122" spans="1:39" x14ac:dyDescent="0.25">
      <c r="A122"/>
      <c r="B122"/>
      <c r="C122"/>
      <c r="D122"/>
      <c r="E122"/>
      <c r="F122" s="8"/>
      <c r="G122" s="124"/>
      <c r="H122" s="4" t="s">
        <v>1</v>
      </c>
      <c r="I122" s="132" t="s">
        <v>2</v>
      </c>
      <c r="J122" s="132"/>
      <c r="K122" s="132"/>
      <c r="L122" s="132"/>
      <c r="M122" s="132"/>
      <c r="N122" s="132"/>
      <c r="O122" s="4" t="s">
        <v>82</v>
      </c>
      <c r="P122" s="4"/>
      <c r="Q122" s="4"/>
      <c r="R122" s="4"/>
      <c r="S122" s="1" t="s">
        <v>3</v>
      </c>
      <c r="T122" s="6">
        <v>1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</row>
    <row r="123" spans="1:39" x14ac:dyDescent="0.25">
      <c r="A123"/>
      <c r="B123"/>
      <c r="C123"/>
      <c r="D123"/>
      <c r="E123"/>
      <c r="F123" s="8"/>
      <c r="G123" s="124">
        <v>1</v>
      </c>
      <c r="H123" s="124">
        <f t="shared" ref="H123:H128" ca="1" si="12">IFERROR(VLOOKUP(INDIRECT(H130),$G$7:$H$106,2,0),"")</f>
        <v>21</v>
      </c>
      <c r="I123" s="129" t="str">
        <f t="shared" ref="I123:I128" ca="1" si="13">IFERROR(VLOOKUP(H123,INDIRECT($AA$1),2,0),"")</f>
        <v>Olesia Wilder</v>
      </c>
      <c r="J123" s="129"/>
      <c r="K123" s="129"/>
      <c r="L123" s="129"/>
      <c r="M123" s="129"/>
      <c r="N123" s="129"/>
      <c r="O123" s="59" t="str">
        <f t="shared" ref="O123:O128" ca="1" si="14">IFERROR(VLOOKUP(H123,INDIRECT($AA$1),3,0),"")</f>
        <v>Cumbria</v>
      </c>
      <c r="P123" s="59"/>
      <c r="Q123" s="59"/>
      <c r="R123" s="59"/>
      <c r="S123" s="70">
        <f t="shared" ref="S123:S128" ca="1" si="15">IFERROR(VLOOKUP(H123,$H$7:$S$106,12,0),"")</f>
        <v>10.24</v>
      </c>
      <c r="T123" s="6">
        <f t="shared" ref="T123:T128" ca="1" si="16">IF(H123="",0,1)</f>
        <v>1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</row>
    <row r="124" spans="1:39" x14ac:dyDescent="0.25">
      <c r="A124"/>
      <c r="B124"/>
      <c r="C124"/>
      <c r="D124"/>
      <c r="E124"/>
      <c r="F124" s="8"/>
      <c r="G124" s="124">
        <v>2</v>
      </c>
      <c r="H124" s="124">
        <f t="shared" ca="1" si="12"/>
        <v>22</v>
      </c>
      <c r="I124" s="129" t="str">
        <f t="shared" ca="1" si="13"/>
        <v>Jessica Bailey</v>
      </c>
      <c r="J124" s="129"/>
      <c r="K124" s="129"/>
      <c r="L124" s="129"/>
      <c r="M124" s="129"/>
      <c r="N124" s="129"/>
      <c r="O124" s="59" t="str">
        <f t="shared" ca="1" si="14"/>
        <v>Cumbria</v>
      </c>
      <c r="P124" s="59"/>
      <c r="Q124" s="59"/>
      <c r="R124" s="59"/>
      <c r="S124" s="70">
        <f t="shared" ca="1" si="15"/>
        <v>10.37</v>
      </c>
      <c r="T124" s="6">
        <f t="shared" ca="1" si="16"/>
        <v>1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</row>
    <row r="125" spans="1:39" x14ac:dyDescent="0.25">
      <c r="A125"/>
      <c r="B125"/>
      <c r="C125"/>
      <c r="D125"/>
      <c r="E125"/>
      <c r="F125" s="8"/>
      <c r="G125" s="124">
        <v>3</v>
      </c>
      <c r="H125" s="124">
        <f t="shared" ca="1" si="12"/>
        <v>25</v>
      </c>
      <c r="I125" s="129" t="str">
        <f t="shared" ca="1" si="13"/>
        <v>Sarah Smith</v>
      </c>
      <c r="J125" s="129"/>
      <c r="K125" s="129"/>
      <c r="L125" s="129"/>
      <c r="M125" s="129"/>
      <c r="N125" s="129"/>
      <c r="O125" s="59" t="str">
        <f t="shared" ca="1" si="14"/>
        <v>Cumbria</v>
      </c>
      <c r="P125" s="59"/>
      <c r="Q125" s="59"/>
      <c r="R125" s="59"/>
      <c r="S125" s="70">
        <f t="shared" ca="1" si="15"/>
        <v>10.48</v>
      </c>
      <c r="T125" s="6">
        <f t="shared" ca="1" si="16"/>
        <v>1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x14ac:dyDescent="0.25">
      <c r="A126"/>
      <c r="B126"/>
      <c r="C126"/>
      <c r="D126"/>
      <c r="E126"/>
      <c r="F126" s="8"/>
      <c r="G126" s="124">
        <v>4</v>
      </c>
      <c r="H126" s="124">
        <f t="shared" ca="1" si="12"/>
        <v>29</v>
      </c>
      <c r="I126" s="129" t="str">
        <f t="shared" ca="1" si="13"/>
        <v>Clara Samson</v>
      </c>
      <c r="J126" s="129"/>
      <c r="K126" s="129"/>
      <c r="L126" s="129"/>
      <c r="M126" s="129"/>
      <c r="N126" s="129"/>
      <c r="O126" s="59" t="str">
        <f t="shared" ca="1" si="14"/>
        <v>Cumbria</v>
      </c>
      <c r="P126" s="59"/>
      <c r="Q126" s="59"/>
      <c r="R126" s="59"/>
      <c r="S126" s="70">
        <f t="shared" ca="1" si="15"/>
        <v>10.59</v>
      </c>
      <c r="T126" s="6">
        <f t="shared" ca="1" si="16"/>
        <v>1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x14ac:dyDescent="0.25">
      <c r="A127"/>
      <c r="B127"/>
      <c r="C127"/>
      <c r="D127"/>
      <c r="E127"/>
      <c r="F127" s="8"/>
      <c r="G127" s="124">
        <v>5</v>
      </c>
      <c r="H127" s="124">
        <f t="shared" ca="1" si="12"/>
        <v>23</v>
      </c>
      <c r="I127" s="129" t="str">
        <f t="shared" ca="1" si="13"/>
        <v>Sophie Rylance</v>
      </c>
      <c r="J127" s="129"/>
      <c r="K127" s="129"/>
      <c r="L127" s="129"/>
      <c r="M127" s="129"/>
      <c r="N127" s="129"/>
      <c r="O127" s="59" t="str">
        <f t="shared" ca="1" si="14"/>
        <v>Cumbria</v>
      </c>
      <c r="P127" s="59"/>
      <c r="Q127" s="59"/>
      <c r="R127" s="59"/>
      <c r="S127" s="70">
        <f t="shared" ca="1" si="15"/>
        <v>11.02</v>
      </c>
      <c r="T127" s="6">
        <f t="shared" ca="1" si="16"/>
        <v>1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x14ac:dyDescent="0.25">
      <c r="A128"/>
      <c r="B128"/>
      <c r="C128"/>
      <c r="D128"/>
      <c r="E128"/>
      <c r="F128"/>
      <c r="G128" s="124">
        <v>6</v>
      </c>
      <c r="H128" s="124">
        <f t="shared" ca="1" si="12"/>
        <v>26</v>
      </c>
      <c r="I128" s="129" t="str">
        <f t="shared" ca="1" si="13"/>
        <v>Maddie Hutton</v>
      </c>
      <c r="J128" s="129"/>
      <c r="K128" s="129"/>
      <c r="L128" s="129"/>
      <c r="M128" s="129"/>
      <c r="N128" s="129"/>
      <c r="O128" s="59" t="str">
        <f t="shared" ca="1" si="14"/>
        <v>Cumbria</v>
      </c>
      <c r="P128" s="59"/>
      <c r="Q128" s="59"/>
      <c r="R128" s="59"/>
      <c r="S128" s="70">
        <f t="shared" ca="1" si="15"/>
        <v>11.14</v>
      </c>
      <c r="T128" s="6">
        <f t="shared" ca="1" si="16"/>
        <v>1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x14ac:dyDescent="0.25">
      <c r="A129" s="125"/>
      <c r="B129" s="125"/>
      <c r="C129" s="125"/>
      <c r="D129" s="125"/>
      <c r="E129" s="125"/>
      <c r="F129" s="125"/>
      <c r="G129" s="124"/>
      <c r="H129" s="4"/>
      <c r="M129" s="124"/>
      <c r="N129" s="124"/>
      <c r="O129" s="124"/>
      <c r="P129" s="124"/>
      <c r="Q129" s="124"/>
      <c r="R129" s="124"/>
      <c r="S129" s="124"/>
      <c r="T129" s="6">
        <v>1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hidden="1" x14ac:dyDescent="0.25">
      <c r="A130" s="104"/>
      <c r="B130" s="104"/>
      <c r="C130" s="104"/>
      <c r="D130" s="104"/>
      <c r="E130" s="104"/>
      <c r="F130" s="104"/>
      <c r="G130" s="124"/>
      <c r="H130" s="124" t="s">
        <v>689</v>
      </c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hidden="1" x14ac:dyDescent="0.25">
      <c r="A131" s="104"/>
      <c r="B131" s="104"/>
      <c r="C131" s="104"/>
      <c r="D131" s="104"/>
      <c r="E131" s="104"/>
      <c r="F131" s="104"/>
      <c r="G131" s="124"/>
      <c r="H131" s="124" t="s">
        <v>690</v>
      </c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hidden="1" x14ac:dyDescent="0.25">
      <c r="A132" s="104"/>
      <c r="B132" s="104"/>
      <c r="C132" s="104"/>
      <c r="D132" s="104"/>
      <c r="E132" s="104"/>
      <c r="F132" s="104"/>
      <c r="G132" s="124"/>
      <c r="H132" s="124" t="s">
        <v>691</v>
      </c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hidden="1" x14ac:dyDescent="0.25">
      <c r="A133" s="104"/>
      <c r="B133" s="104"/>
      <c r="C133" s="104"/>
      <c r="D133" s="104"/>
      <c r="E133" s="104"/>
      <c r="F133" s="104"/>
      <c r="G133" s="124"/>
      <c r="H133" s="124" t="s">
        <v>692</v>
      </c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hidden="1" x14ac:dyDescent="0.25">
      <c r="A134" s="104"/>
      <c r="B134" s="104"/>
      <c r="C134" s="104"/>
      <c r="D134" s="104"/>
      <c r="E134" s="104"/>
      <c r="F134" s="104"/>
      <c r="G134" s="124"/>
      <c r="H134" s="124" t="s">
        <v>693</v>
      </c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hidden="1" x14ac:dyDescent="0.25">
      <c r="A135" s="104"/>
      <c r="B135" s="104"/>
      <c r="C135" s="104"/>
      <c r="D135" s="104"/>
      <c r="E135" s="104"/>
      <c r="F135" s="104"/>
      <c r="G135" s="124"/>
      <c r="H135" s="124" t="s">
        <v>694</v>
      </c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hidden="1" x14ac:dyDescent="0.25">
      <c r="A136" s="104"/>
      <c r="B136" s="104"/>
      <c r="C136" s="104"/>
      <c r="D136" s="104"/>
      <c r="E136" s="104"/>
      <c r="F136" s="104"/>
      <c r="G136" s="124"/>
      <c r="H136" s="124" t="s">
        <v>695</v>
      </c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spans="23:38" customFormat="1" x14ac:dyDescent="0.25"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23:38" customFormat="1" x14ac:dyDescent="0.25"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23:38" customFormat="1" x14ac:dyDescent="0.25"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23:38" customFormat="1" x14ac:dyDescent="0.25">
      <c r="W180" s="19"/>
      <c r="X180" s="19"/>
      <c r="Y180" s="62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19"/>
      <c r="AK180" s="19"/>
      <c r="AL180" s="19"/>
    </row>
    <row r="181" spans="23:38" customFormat="1" x14ac:dyDescent="0.25"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21"/>
    </row>
    <row r="182" spans="23:38" customFormat="1" x14ac:dyDescent="0.25"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23:38" customFormat="1" x14ac:dyDescent="0.25"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23:38" customFormat="1" x14ac:dyDescent="0.25"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23:38" customFormat="1" x14ac:dyDescent="0.25"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23:38" customFormat="1" x14ac:dyDescent="0.25"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23:38" customFormat="1" x14ac:dyDescent="0.25"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23:38" customFormat="1" x14ac:dyDescent="0.25"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23:38" customFormat="1" x14ac:dyDescent="0.25"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23:38" customFormat="1" x14ac:dyDescent="0.25"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23:38" customFormat="1" x14ac:dyDescent="0.25"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23:38" customFormat="1" x14ac:dyDescent="0.25"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7000000}"/>
  <mergeCells count="120">
    <mergeCell ref="G121:S121"/>
    <mergeCell ref="I122:N122"/>
    <mergeCell ref="I123:N123"/>
    <mergeCell ref="I124:N124"/>
    <mergeCell ref="I125:N125"/>
    <mergeCell ref="I126:N126"/>
    <mergeCell ref="I127:N127"/>
    <mergeCell ref="I128:N128"/>
    <mergeCell ref="G1:S1"/>
    <mergeCell ref="I17:N17"/>
    <mergeCell ref="I18:N18"/>
    <mergeCell ref="I25:N25"/>
    <mergeCell ref="I26:N26"/>
    <mergeCell ref="I27:N27"/>
    <mergeCell ref="I28:N28"/>
    <mergeCell ref="I29:N29"/>
    <mergeCell ref="I30:N30"/>
    <mergeCell ref="I19:N19"/>
    <mergeCell ref="I20:N20"/>
    <mergeCell ref="I21:N21"/>
    <mergeCell ref="I22:N22"/>
    <mergeCell ref="I23:N23"/>
    <mergeCell ref="I24:N24"/>
    <mergeCell ref="I37:N37"/>
    <mergeCell ref="AA1:AD1"/>
    <mergeCell ref="G2:S2"/>
    <mergeCell ref="AA2:AD2"/>
    <mergeCell ref="G3:S3"/>
    <mergeCell ref="I6:N6"/>
    <mergeCell ref="I13:N13"/>
    <mergeCell ref="I14:N14"/>
    <mergeCell ref="I15:N15"/>
    <mergeCell ref="I16:N16"/>
    <mergeCell ref="I7:N7"/>
    <mergeCell ref="I8:N8"/>
    <mergeCell ref="I9:N9"/>
    <mergeCell ref="I10:N10"/>
    <mergeCell ref="I11:N11"/>
    <mergeCell ref="I12:N12"/>
    <mergeCell ref="I38:N38"/>
    <mergeCell ref="I39:N39"/>
    <mergeCell ref="I40:N40"/>
    <mergeCell ref="I41:N41"/>
    <mergeCell ref="I42:N42"/>
    <mergeCell ref="I31:N31"/>
    <mergeCell ref="I32:N32"/>
    <mergeCell ref="I33:N33"/>
    <mergeCell ref="I34:N34"/>
    <mergeCell ref="I35:N35"/>
    <mergeCell ref="I36:N36"/>
    <mergeCell ref="I49:N49"/>
    <mergeCell ref="I50:N50"/>
    <mergeCell ref="I51:N51"/>
    <mergeCell ref="I52:N52"/>
    <mergeCell ref="I53:N53"/>
    <mergeCell ref="I54:N54"/>
    <mergeCell ref="I43:N43"/>
    <mergeCell ref="I44:N44"/>
    <mergeCell ref="I45:N45"/>
    <mergeCell ref="I46:N46"/>
    <mergeCell ref="I47:N47"/>
    <mergeCell ref="I48:N48"/>
    <mergeCell ref="I61:N61"/>
    <mergeCell ref="I62:N62"/>
    <mergeCell ref="I63:N63"/>
    <mergeCell ref="I64:N64"/>
    <mergeCell ref="I65:N65"/>
    <mergeCell ref="I66:N66"/>
    <mergeCell ref="I55:N55"/>
    <mergeCell ref="I56:N56"/>
    <mergeCell ref="I57:N57"/>
    <mergeCell ref="I58:N58"/>
    <mergeCell ref="I59:N59"/>
    <mergeCell ref="I60:N60"/>
    <mergeCell ref="I73:N73"/>
    <mergeCell ref="I74:N74"/>
    <mergeCell ref="I75:N75"/>
    <mergeCell ref="I76:N76"/>
    <mergeCell ref="I77:N77"/>
    <mergeCell ref="I78:N78"/>
    <mergeCell ref="I67:N67"/>
    <mergeCell ref="I68:N68"/>
    <mergeCell ref="I69:N69"/>
    <mergeCell ref="I70:N70"/>
    <mergeCell ref="I71:N71"/>
    <mergeCell ref="I72:N72"/>
    <mergeCell ref="I85:N85"/>
    <mergeCell ref="I86:N86"/>
    <mergeCell ref="I87:N87"/>
    <mergeCell ref="I88:N88"/>
    <mergeCell ref="I89:N89"/>
    <mergeCell ref="I90:N90"/>
    <mergeCell ref="I79:N79"/>
    <mergeCell ref="I80:N80"/>
    <mergeCell ref="I81:N81"/>
    <mergeCell ref="I82:N82"/>
    <mergeCell ref="I83:N83"/>
    <mergeCell ref="I84:N84"/>
    <mergeCell ref="I97:N97"/>
    <mergeCell ref="I98:N98"/>
    <mergeCell ref="I99:N99"/>
    <mergeCell ref="I100:N100"/>
    <mergeCell ref="I101:N101"/>
    <mergeCell ref="I102:N102"/>
    <mergeCell ref="I91:N91"/>
    <mergeCell ref="I92:N92"/>
    <mergeCell ref="I93:N93"/>
    <mergeCell ref="I94:N94"/>
    <mergeCell ref="I95:N95"/>
    <mergeCell ref="I96:N96"/>
    <mergeCell ref="I109:N109"/>
    <mergeCell ref="I110:N110"/>
    <mergeCell ref="I111:N111"/>
    <mergeCell ref="G113:S113"/>
    <mergeCell ref="I103:N103"/>
    <mergeCell ref="I104:N104"/>
    <mergeCell ref="I105:N105"/>
    <mergeCell ref="I106:N106"/>
    <mergeCell ref="G107:S107"/>
    <mergeCell ref="I108:N108"/>
  </mergeCells>
  <conditionalFormatting sqref="H19:H106">
    <cfRule type="duplicateValues" dxfId="5" priority="2"/>
  </conditionalFormatting>
  <conditionalFormatting sqref="H7:H18">
    <cfRule type="duplicateValues" dxfId="4" priority="1"/>
  </conditionalFormatting>
  <pageMargins left="0.70866141732283472" right="0.70866141732283472" top="0.35433070866141736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5" tint="-0.249977111117893"/>
  </sheetPr>
  <dimension ref="A1:AM316"/>
  <sheetViews>
    <sheetView showZeros="0" topLeftCell="G105" zoomScaleNormal="100" workbookViewId="0">
      <selection activeCell="S76" sqref="S76"/>
    </sheetView>
  </sheetViews>
  <sheetFormatPr defaultRowHeight="15" x14ac:dyDescent="0.25"/>
  <cols>
    <col min="1" max="1" width="9.140625" style="60" hidden="1" customWidth="1"/>
    <col min="2" max="2" width="7.42578125" style="60" hidden="1" customWidth="1"/>
    <col min="3" max="3" width="6.85546875" style="60" hidden="1" customWidth="1"/>
    <col min="4" max="4" width="9.140625" style="60" hidden="1" customWidth="1"/>
    <col min="5" max="5" width="6" style="60" hidden="1" customWidth="1"/>
    <col min="6" max="6" width="11.140625" style="60" hidden="1" customWidth="1"/>
    <col min="7" max="7" width="5.5703125" style="62" customWidth="1"/>
    <col min="8" max="8" width="6.7109375" style="62" customWidth="1"/>
    <col min="9" max="14" width="5.28515625" style="5" customWidth="1"/>
    <col min="15" max="18" width="7.7109375" style="5" customWidth="1"/>
    <col min="19" max="19" width="10.85546875" style="5" customWidth="1"/>
    <col min="20" max="20" width="9.140625" style="6"/>
    <col min="21" max="21" width="9.140625" style="60" hidden="1" customWidth="1"/>
    <col min="22" max="22" width="13.5703125" style="60" hidden="1" customWidth="1"/>
    <col min="23" max="23" width="13.7109375" style="60" hidden="1" customWidth="1"/>
    <col min="24" max="24" width="4.7109375" style="60" hidden="1" customWidth="1"/>
    <col min="25" max="25" width="23" style="60" hidden="1" customWidth="1"/>
    <col min="26" max="38" width="4.7109375" style="60" hidden="1" customWidth="1"/>
    <col min="39" max="39" width="9.140625" style="60" hidden="1" customWidth="1"/>
    <col min="40" max="52" width="9.140625" customWidth="1"/>
  </cols>
  <sheetData>
    <row r="1" spans="1:39" ht="17.100000000000001" customHeight="1" x14ac:dyDescent="0.25">
      <c r="G1" s="130" t="str">
        <f>Home!$B$1</f>
        <v>Northern Schools' Inter-County Cross Country Championships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6" t="s">
        <v>4</v>
      </c>
      <c r="V1" s="60" t="str">
        <f ca="1">CONCATENATE(W1,X1)</f>
        <v>Home!$B9</v>
      </c>
      <c r="W1" s="60" t="s">
        <v>33</v>
      </c>
      <c r="X1" s="43">
        <f ca="1">IF(Y1="Minor_Boys",4,IF(Y1="Junior_Boys",6,IF(Y1="Intermediate_Boys",8,IF(Y1="Senior_Boys",10,IF(Y1="Minor_Girls",5,IF(Y1="Junior_Girls",7,IF(Y1="Intermediate_Girls",9,IF(Y1="Senior_Girls",11,""))))))))</f>
        <v>9</v>
      </c>
      <c r="Y1" t="str">
        <f ca="1">MID(CELL("Filename",A1),SEARCH("]",CELL("Filename",A1),1)+1,32)</f>
        <v>Intermediate_Girls</v>
      </c>
      <c r="AA1" s="128" t="str">
        <f ca="1">Y1</f>
        <v>Intermediate_Girls</v>
      </c>
      <c r="AB1" s="128"/>
      <c r="AC1" s="128"/>
      <c r="AD1" s="128"/>
      <c r="AE1" s="60" t="str">
        <f ca="1">CONCATENATE(Y1," ",Z1)</f>
        <v xml:space="preserve">Intermediate_Girls </v>
      </c>
    </row>
    <row r="2" spans="1:39" ht="17.100000000000001" customHeight="1" x14ac:dyDescent="0.25">
      <c r="G2" s="130" t="str">
        <f>Home!$B$2</f>
        <v>Temple Park, South Shields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 t="s">
        <v>5</v>
      </c>
      <c r="V2" s="60" t="str">
        <f ca="1">CONCATENATE(W2,X2)</f>
        <v>Home!$D9</v>
      </c>
      <c r="W2" s="60" t="s">
        <v>34</v>
      </c>
      <c r="X2" s="60">
        <f ca="1">X1</f>
        <v>9</v>
      </c>
      <c r="AA2" s="128"/>
      <c r="AB2" s="128"/>
      <c r="AC2" s="128"/>
      <c r="AD2" s="128"/>
    </row>
    <row r="3" spans="1:39" ht="17.100000000000001" customHeight="1" x14ac:dyDescent="0.25">
      <c r="G3" s="131" t="str">
        <f>Home!$G$3</f>
        <v>Saturday 2nd February 2019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6" t="s">
        <v>6</v>
      </c>
    </row>
    <row r="4" spans="1:39" ht="30.95" customHeight="1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6" t="s">
        <v>6</v>
      </c>
    </row>
    <row r="5" spans="1:39" s="3" customFormat="1" x14ac:dyDescent="0.25">
      <c r="A5" s="60"/>
      <c r="B5" s="60"/>
      <c r="C5" s="60"/>
      <c r="D5" s="60"/>
      <c r="E5" s="60"/>
      <c r="F5" s="60"/>
      <c r="G5" s="68" t="str">
        <f ca="1">INDIRECT(V1)</f>
        <v>Intermediate Girls</v>
      </c>
      <c r="H5" s="68"/>
      <c r="I5" s="68"/>
      <c r="J5" s="68"/>
      <c r="K5" s="68"/>
      <c r="L5" s="68"/>
      <c r="N5" s="68" t="str">
        <f ca="1">CONCATENATE("Team Results"," ",INDIRECT(V2)," ","to Score")</f>
        <v>Team Results 6 to Score</v>
      </c>
      <c r="P5" s="69"/>
      <c r="Q5" s="68"/>
      <c r="R5" s="56"/>
      <c r="T5" s="6" t="s">
        <v>7</v>
      </c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x14ac:dyDescent="0.25">
      <c r="A6" s="1" t="str">
        <f>Home!F4</f>
        <v>Cleveland</v>
      </c>
      <c r="B6" s="1" t="str">
        <f>Home!F5</f>
        <v>Cumbria</v>
      </c>
      <c r="C6" s="1" t="str">
        <f>Home!F6</f>
        <v>Durham</v>
      </c>
      <c r="D6" s="1" t="str">
        <f>Home!F7</f>
        <v>Northumberland</v>
      </c>
      <c r="E6" s="1" t="str">
        <f>Home!F8</f>
        <v>North Yorkshire</v>
      </c>
      <c r="F6" s="1">
        <f>Home!F9</f>
        <v>0</v>
      </c>
      <c r="G6" s="62" t="s">
        <v>0</v>
      </c>
      <c r="H6" s="62" t="s">
        <v>1</v>
      </c>
      <c r="I6" s="132" t="s">
        <v>2</v>
      </c>
      <c r="J6" s="132"/>
      <c r="K6" s="132"/>
      <c r="L6" s="132"/>
      <c r="M6" s="132"/>
      <c r="N6" s="132"/>
      <c r="O6" s="4" t="s">
        <v>82</v>
      </c>
      <c r="P6" s="4"/>
      <c r="Q6" s="4"/>
      <c r="R6" s="4"/>
      <c r="S6" s="1" t="s">
        <v>3</v>
      </c>
      <c r="T6" s="6" t="s">
        <v>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tr">
        <f ca="1">IF(O7=A6,COUNTIF(O7:O7,A6),"")</f>
        <v/>
      </c>
      <c r="B7" s="1" t="str">
        <f ca="1">IF(O7=B6,COUNTIF(O7:O7,B6),"")</f>
        <v/>
      </c>
      <c r="C7" s="1" t="str">
        <f ca="1">IF(O7=C6,COUNTIF(O7:O7,C6),"")</f>
        <v/>
      </c>
      <c r="D7" s="1" t="str">
        <f ca="1">IF(O7=D6,COUNTIF(O7:O7,D6),"")</f>
        <v/>
      </c>
      <c r="E7" s="1">
        <f ca="1">IF(O7=E6,COUNTIF(O7:O7,E6),"")</f>
        <v>1</v>
      </c>
      <c r="F7" s="1" t="str">
        <f ca="1">IF(O7=F6,COUNTIF(O7:O7,F6),"")</f>
        <v/>
      </c>
      <c r="G7" s="62">
        <f t="shared" ref="G7:G70" si="0">IF(LEFT(S7,1)="D",0,AM7)</f>
        <v>1</v>
      </c>
      <c r="H7" s="7">
        <v>91</v>
      </c>
      <c r="I7" s="129" t="str">
        <f t="shared" ref="I7:I70" ca="1" si="1">IFERROR(VLOOKUP(H7,INDIRECT($AA$1),2,0),"")</f>
        <v>Lilli Carr</v>
      </c>
      <c r="J7" s="129"/>
      <c r="K7" s="129"/>
      <c r="L7" s="129"/>
      <c r="M7" s="129"/>
      <c r="N7" s="129"/>
      <c r="O7" s="59" t="str">
        <f t="shared" ref="O7:O70" ca="1" si="2">IFERROR(VLOOKUP(H7,INDIRECT($AA$1),3,0),"")</f>
        <v>North Yorkshire</v>
      </c>
      <c r="P7" s="59"/>
      <c r="Q7" s="59"/>
      <c r="R7" s="59"/>
      <c r="S7" s="67">
        <v>16.21</v>
      </c>
      <c r="T7" s="6">
        <f t="shared" ref="T7:T70" si="3">IF(H7=0,0,1)</f>
        <v>1</v>
      </c>
      <c r="U7" s="14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</v>
      </c>
    </row>
    <row r="8" spans="1:39" x14ac:dyDescent="0.25">
      <c r="A8" s="1" t="str">
        <f ca="1">IF(O8=A6,COUNTIF(O7:O8,A6),"")</f>
        <v/>
      </c>
      <c r="B8" s="1" t="str">
        <f ca="1">IF(O8=B6,COUNTIF(O7:O8,B6),"")</f>
        <v/>
      </c>
      <c r="C8" s="1" t="str">
        <f ca="1">IF(O8=C6,COUNTIF(O7:O8,C6),"")</f>
        <v/>
      </c>
      <c r="D8" s="1">
        <f ca="1">IF(O8=D6,COUNTIF(O7:O8,D6),"")</f>
        <v>1</v>
      </c>
      <c r="E8" s="1" t="str">
        <f ca="1">IF(O8=E6,COUNTIF(O7:O8,E6),"")</f>
        <v/>
      </c>
      <c r="F8" s="1" t="str">
        <f ca="1">IF(O8=F6,COUNTIF(O7:O8,F6),"")</f>
        <v/>
      </c>
      <c r="G8" s="62">
        <f t="shared" si="0"/>
        <v>2</v>
      </c>
      <c r="H8" s="7">
        <v>76</v>
      </c>
      <c r="I8" s="129" t="str">
        <f t="shared" ca="1" si="1"/>
        <v>Holly Peck</v>
      </c>
      <c r="J8" s="129"/>
      <c r="K8" s="129"/>
      <c r="L8" s="129"/>
      <c r="M8" s="129"/>
      <c r="N8" s="129"/>
      <c r="O8" s="59" t="str">
        <f t="shared" ca="1" si="2"/>
        <v>Northumberland</v>
      </c>
      <c r="P8" s="59"/>
      <c r="Q8" s="59"/>
      <c r="R8" s="59"/>
      <c r="S8" s="67">
        <v>16.27</v>
      </c>
      <c r="T8" s="6">
        <f t="shared" si="3"/>
        <v>1</v>
      </c>
      <c r="U8" s="14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2</v>
      </c>
    </row>
    <row r="9" spans="1:39" x14ac:dyDescent="0.25">
      <c r="A9" s="1" t="str">
        <f ca="1">IF(O9=A6,COUNTIF(O7:O9,A6),"")</f>
        <v/>
      </c>
      <c r="B9" s="1" t="str">
        <f ca="1">IF(O9=B6,COUNTIF(O7:O9,B6),"")</f>
        <v/>
      </c>
      <c r="C9" s="1">
        <f ca="1">IF(O9=C6,COUNTIF(O7:O9,C6),"")</f>
        <v>1</v>
      </c>
      <c r="D9" s="1" t="str">
        <f ca="1">IF(O9=D6,COUNTIF(O7:O9,D6),"")</f>
        <v/>
      </c>
      <c r="E9" s="1" t="str">
        <f ca="1">IF(O9=E6,COUNTIF(O7:O9,E6),"")</f>
        <v/>
      </c>
      <c r="F9" s="1" t="str">
        <f ca="1">IF(O9=F6,COUNTIF(O7:O9,F6),"")</f>
        <v/>
      </c>
      <c r="G9" s="62">
        <f t="shared" si="0"/>
        <v>3</v>
      </c>
      <c r="H9" s="7">
        <v>42</v>
      </c>
      <c r="I9" s="129" t="str">
        <f t="shared" ca="1" si="1"/>
        <v>Emily Chong</v>
      </c>
      <c r="J9" s="129"/>
      <c r="K9" s="129"/>
      <c r="L9" s="129"/>
      <c r="M9" s="129"/>
      <c r="N9" s="129"/>
      <c r="O9" s="59" t="str">
        <f t="shared" ca="1" si="2"/>
        <v>Durham</v>
      </c>
      <c r="P9" s="59"/>
      <c r="Q9" s="59"/>
      <c r="R9" s="59"/>
      <c r="S9" s="67">
        <v>16.329999999999998</v>
      </c>
      <c r="T9" s="6">
        <f t="shared" si="3"/>
        <v>1</v>
      </c>
      <c r="U9" s="14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3</v>
      </c>
    </row>
    <row r="10" spans="1:39" x14ac:dyDescent="0.25">
      <c r="A10" s="1" t="str">
        <f ca="1">IF(O10=A6,COUNTIF(O7:O10,A6),"")</f>
        <v/>
      </c>
      <c r="B10" s="1" t="str">
        <f ca="1">IF(O10=B6,COUNTIF(O7:O10,B6),"")</f>
        <v/>
      </c>
      <c r="C10" s="1" t="str">
        <f ca="1">IF(O10=C6,COUNTIF(O7:O10,C6),"")</f>
        <v/>
      </c>
      <c r="D10" s="1" t="str">
        <f ca="1">IF(O10=D6,COUNTIF(O7:O10,D6),"")</f>
        <v/>
      </c>
      <c r="E10" s="1">
        <f ca="1">IF(O10=E6,COUNTIF(O7:O10,E6),"")</f>
        <v>2</v>
      </c>
      <c r="F10" s="1" t="str">
        <f ca="1">IF(O10=F6,COUNTIF(O7:O10,F6),"")</f>
        <v/>
      </c>
      <c r="G10" s="62">
        <f t="shared" si="0"/>
        <v>4</v>
      </c>
      <c r="H10" s="7">
        <v>81</v>
      </c>
      <c r="I10" s="129" t="str">
        <f t="shared" ca="1" si="1"/>
        <v>Mena Scatchard</v>
      </c>
      <c r="J10" s="129"/>
      <c r="K10" s="129"/>
      <c r="L10" s="129"/>
      <c r="M10" s="129"/>
      <c r="N10" s="129"/>
      <c r="O10" s="59" t="str">
        <f t="shared" ca="1" si="2"/>
        <v>North Yorkshire</v>
      </c>
      <c r="P10" s="59"/>
      <c r="Q10" s="59"/>
      <c r="R10" s="59"/>
      <c r="S10" s="67">
        <v>16.39</v>
      </c>
      <c r="T10" s="6">
        <f t="shared" si="3"/>
        <v>1</v>
      </c>
      <c r="U10" s="14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4</v>
      </c>
    </row>
    <row r="11" spans="1:39" x14ac:dyDescent="0.25">
      <c r="A11" s="1" t="str">
        <f ca="1">IF(O11=A6,COUNTIF(O7:O11,A6),"")</f>
        <v/>
      </c>
      <c r="B11" s="1" t="str">
        <f ca="1">IF(O11=B6,COUNTIF(O7:O11,B6),"")</f>
        <v/>
      </c>
      <c r="C11" s="1" t="str">
        <f ca="1">IF(O11=C6,COUNTIF(O7:O11,C6),"")</f>
        <v/>
      </c>
      <c r="D11" s="1">
        <f ca="1">IF(O11=D6,COUNTIF(O7:O11,D6),"")</f>
        <v>2</v>
      </c>
      <c r="E11" s="1" t="str">
        <f ca="1">IF(O11=E6,COUNTIF(O7:O11,E6),"")</f>
        <v/>
      </c>
      <c r="F11" s="1" t="str">
        <f ca="1">IF(O11=F6,COUNTIF(O7:O11,F6),"")</f>
        <v/>
      </c>
      <c r="G11" s="62">
        <f t="shared" si="0"/>
        <v>5</v>
      </c>
      <c r="H11" s="7">
        <v>61</v>
      </c>
      <c r="I11" s="129" t="str">
        <f t="shared" ca="1" si="1"/>
        <v>Ines Curran</v>
      </c>
      <c r="J11" s="129"/>
      <c r="K11" s="129"/>
      <c r="L11" s="129"/>
      <c r="M11" s="129"/>
      <c r="N11" s="129"/>
      <c r="O11" s="59" t="str">
        <f t="shared" ca="1" si="2"/>
        <v>Northumberland</v>
      </c>
      <c r="P11" s="59"/>
      <c r="Q11" s="59"/>
      <c r="R11" s="59"/>
      <c r="S11" s="67">
        <v>16.399999999999999</v>
      </c>
      <c r="T11" s="6">
        <f t="shared" si="3"/>
        <v>1</v>
      </c>
      <c r="U11" s="14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</v>
      </c>
    </row>
    <row r="12" spans="1:39" x14ac:dyDescent="0.25">
      <c r="A12" s="1" t="str">
        <f ca="1">IF(O12=A6,COUNTIF(O7:O12,A6),"")</f>
        <v/>
      </c>
      <c r="B12" s="1" t="str">
        <f ca="1">IF(O12=B6,COUNTIF(O7:O12,B6),"")</f>
        <v/>
      </c>
      <c r="C12" s="1">
        <f ca="1">IF(O12=C6,COUNTIF(O7:O12,C6),"")</f>
        <v>2</v>
      </c>
      <c r="D12" s="1" t="str">
        <f ca="1">IF(O12=D6,COUNTIF(O7:O12,D6),"")</f>
        <v/>
      </c>
      <c r="E12" s="1" t="str">
        <f ca="1">IF(O12=E6,COUNTIF(O7:O12,E6),"")</f>
        <v/>
      </c>
      <c r="F12" s="1" t="str">
        <f ca="1">IF(O12=F6,COUNTIF(O7:O12,F6),"")</f>
        <v/>
      </c>
      <c r="G12" s="62">
        <f t="shared" si="0"/>
        <v>6</v>
      </c>
      <c r="H12" s="7">
        <v>41</v>
      </c>
      <c r="I12" s="129" t="str">
        <f t="shared" ca="1" si="1"/>
        <v>Nicole Phillips</v>
      </c>
      <c r="J12" s="129"/>
      <c r="K12" s="129"/>
      <c r="L12" s="129"/>
      <c r="M12" s="129"/>
      <c r="N12" s="129"/>
      <c r="O12" s="59" t="str">
        <f t="shared" ca="1" si="2"/>
        <v>Durham</v>
      </c>
      <c r="P12" s="59"/>
      <c r="Q12" s="59"/>
      <c r="R12" s="59"/>
      <c r="S12" s="67">
        <v>16.440000000000001</v>
      </c>
      <c r="T12" s="6">
        <f t="shared" si="3"/>
        <v>1</v>
      </c>
      <c r="U12" s="14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6</v>
      </c>
    </row>
    <row r="13" spans="1:39" x14ac:dyDescent="0.25">
      <c r="A13" s="1" t="str">
        <f ca="1">IF(O13=A6,COUNTIF(O7:O13,A6),"")</f>
        <v/>
      </c>
      <c r="B13" s="1">
        <f ca="1">IF(O13=B6,COUNTIF(O7:O13,B6),"")</f>
        <v>1</v>
      </c>
      <c r="C13" s="1" t="str">
        <f ca="1">IF(O13=C6,COUNTIF(O7:O13,C6),"")</f>
        <v/>
      </c>
      <c r="D13" s="1" t="str">
        <f ca="1">IF(O13=D6,COUNTIF(O7:O13,D6),"")</f>
        <v/>
      </c>
      <c r="E13" s="1" t="str">
        <f ca="1">IF(O13=E6,COUNTIF(O7:O13,E6),"")</f>
        <v/>
      </c>
      <c r="F13" s="1" t="str">
        <f ca="1">IF(O13=F6,COUNTIF(O7:O13,F6),"")</f>
        <v/>
      </c>
      <c r="G13" s="62">
        <f t="shared" si="0"/>
        <v>7</v>
      </c>
      <c r="H13" s="7">
        <v>24</v>
      </c>
      <c r="I13" s="129" t="str">
        <f t="shared" ca="1" si="1"/>
        <v>Chloe Rylance</v>
      </c>
      <c r="J13" s="129"/>
      <c r="K13" s="129"/>
      <c r="L13" s="129"/>
      <c r="M13" s="129"/>
      <c r="N13" s="129"/>
      <c r="O13" s="59" t="str">
        <f t="shared" ca="1" si="2"/>
        <v>Cumbria</v>
      </c>
      <c r="P13" s="59"/>
      <c r="Q13" s="59"/>
      <c r="R13" s="59"/>
      <c r="S13" s="67">
        <v>16.48</v>
      </c>
      <c r="T13" s="6">
        <f t="shared" si="3"/>
        <v>1</v>
      </c>
      <c r="U13" s="14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7</v>
      </c>
    </row>
    <row r="14" spans="1:39" x14ac:dyDescent="0.25">
      <c r="A14" s="1" t="str">
        <f ca="1">IF(O14=A6,COUNTIF(O7:O14,A6),"")</f>
        <v/>
      </c>
      <c r="B14" s="1" t="str">
        <f ca="1">IF(O14=B6,COUNTIF(O7:O14,B6),"")</f>
        <v/>
      </c>
      <c r="C14" s="1">
        <f ca="1">IF(O14=C6,COUNTIF(O7:O14,C6),"")</f>
        <v>3</v>
      </c>
      <c r="D14" s="1" t="str">
        <f ca="1">IF(O14=D6,COUNTIF(O7:O14,D6),"")</f>
        <v/>
      </c>
      <c r="E14" s="1" t="str">
        <f ca="1">IF(O14=E6,COUNTIF(O7:O14,E6),"")</f>
        <v/>
      </c>
      <c r="F14" s="1" t="str">
        <f ca="1">IF(O14=F6,COUNTIF(O7:O14,F6),"")</f>
        <v/>
      </c>
      <c r="G14" s="62">
        <f t="shared" si="0"/>
        <v>8</v>
      </c>
      <c r="H14" s="7">
        <v>48</v>
      </c>
      <c r="I14" s="129" t="str">
        <f t="shared" ca="1" si="1"/>
        <v>Cecilia Reid</v>
      </c>
      <c r="J14" s="129"/>
      <c r="K14" s="129"/>
      <c r="L14" s="129"/>
      <c r="M14" s="129"/>
      <c r="N14" s="129"/>
      <c r="O14" s="59" t="str">
        <f t="shared" ca="1" si="2"/>
        <v>Durham</v>
      </c>
      <c r="P14" s="59"/>
      <c r="Q14" s="59"/>
      <c r="R14" s="59"/>
      <c r="S14" s="67">
        <v>16.54</v>
      </c>
      <c r="T14" s="6">
        <f t="shared" si="3"/>
        <v>1</v>
      </c>
      <c r="U14" s="14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8</v>
      </c>
    </row>
    <row r="15" spans="1:39" x14ac:dyDescent="0.25">
      <c r="A15" s="1" t="str">
        <f ca="1">IF(O15=A6,COUNTIF(O7:O15,A6),"")</f>
        <v/>
      </c>
      <c r="B15" s="1" t="str">
        <f ca="1">IF(O15=B6,COUNTIF(O7:O15,B6),"")</f>
        <v/>
      </c>
      <c r="C15" s="1" t="str">
        <f ca="1">IF(O15=C6,COUNTIF(O7:O15,C6),"")</f>
        <v/>
      </c>
      <c r="D15" s="1" t="str">
        <f ca="1">IF(O15=D6,COUNTIF(O7:O15,D6),"")</f>
        <v/>
      </c>
      <c r="E15" s="1">
        <f ca="1">IF(O15=E6,COUNTIF(O7:O15,E6),"")</f>
        <v>3</v>
      </c>
      <c r="F15" s="1" t="str">
        <f ca="1">IF(O15=F6,COUNTIF(O7:O15,F6),"")</f>
        <v/>
      </c>
      <c r="G15" s="62">
        <f t="shared" si="0"/>
        <v>9</v>
      </c>
      <c r="H15" s="7">
        <v>82</v>
      </c>
      <c r="I15" s="129" t="str">
        <f t="shared" ca="1" si="1"/>
        <v>Betty Bergstrand</v>
      </c>
      <c r="J15" s="129"/>
      <c r="K15" s="129"/>
      <c r="L15" s="129"/>
      <c r="M15" s="129"/>
      <c r="N15" s="129"/>
      <c r="O15" s="59" t="str">
        <f t="shared" ca="1" si="2"/>
        <v>North Yorkshire</v>
      </c>
      <c r="P15" s="59"/>
      <c r="Q15" s="59"/>
      <c r="R15" s="59"/>
      <c r="S15" s="67">
        <v>16.559999999999999</v>
      </c>
      <c r="T15" s="6">
        <f t="shared" si="3"/>
        <v>1</v>
      </c>
      <c r="U15" s="14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9</v>
      </c>
    </row>
    <row r="16" spans="1:39" x14ac:dyDescent="0.25">
      <c r="A16" s="1" t="str">
        <f ca="1">IF(O16=A6,COUNTIF(O7:O16,A6),"")</f>
        <v/>
      </c>
      <c r="B16" s="1">
        <f ca="1">IF(O16=B6,COUNTIF(O7:O16,B6),"")</f>
        <v>2</v>
      </c>
      <c r="C16" s="1" t="str">
        <f ca="1">IF(O16=C6,COUNTIF(O7:O16,C6),"")</f>
        <v/>
      </c>
      <c r="D16" s="1" t="str">
        <f ca="1">IF(O16=D6,COUNTIF(O7:O16,D6),"")</f>
        <v/>
      </c>
      <c r="E16" s="1" t="str">
        <f ca="1">IF(O16=E6,COUNTIF(O7:O16,E6),"")</f>
        <v/>
      </c>
      <c r="F16" s="1" t="str">
        <f ca="1">IF(O16=F6,COUNTIF(O7:O16,F6),"")</f>
        <v/>
      </c>
      <c r="G16" s="62">
        <f t="shared" si="0"/>
        <v>10</v>
      </c>
      <c r="H16" s="7">
        <v>21</v>
      </c>
      <c r="I16" s="129" t="str">
        <f t="shared" ca="1" si="1"/>
        <v>Anna Mason</v>
      </c>
      <c r="J16" s="129"/>
      <c r="K16" s="129"/>
      <c r="L16" s="129"/>
      <c r="M16" s="129"/>
      <c r="N16" s="129"/>
      <c r="O16" s="59" t="str">
        <f t="shared" ca="1" si="2"/>
        <v>Cumbria</v>
      </c>
      <c r="P16" s="59"/>
      <c r="Q16" s="59"/>
      <c r="R16" s="59"/>
      <c r="S16" s="67">
        <v>16.59</v>
      </c>
      <c r="T16" s="6">
        <f t="shared" si="3"/>
        <v>1</v>
      </c>
      <c r="U16" s="14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>
        <v>10</v>
      </c>
    </row>
    <row r="17" spans="1:39" x14ac:dyDescent="0.25">
      <c r="A17" s="1" t="str">
        <f ca="1">IF(O17=A6,COUNTIF(O7:O17,A6),"")</f>
        <v/>
      </c>
      <c r="B17" s="1" t="str">
        <f ca="1">IF(O17=B6,COUNTIF(O7:O17,B6),"")</f>
        <v/>
      </c>
      <c r="C17" s="1">
        <f ca="1">IF(O17=C6,COUNTIF(O7:O17,C6),"")</f>
        <v>4</v>
      </c>
      <c r="D17" s="1" t="str">
        <f ca="1">IF(O17=D6,COUNTIF(O7:O17,D6),"")</f>
        <v/>
      </c>
      <c r="E17" s="1" t="str">
        <f ca="1">IF(O17=E6,COUNTIF(O7:O17,E6),"")</f>
        <v/>
      </c>
      <c r="F17" s="1" t="str">
        <f ca="1">IF(O17=F6,COUNTIF(O7:O17,F6),"")</f>
        <v/>
      </c>
      <c r="G17" s="62">
        <f t="shared" si="0"/>
        <v>11</v>
      </c>
      <c r="H17" s="7">
        <v>45</v>
      </c>
      <c r="I17" s="129" t="str">
        <f t="shared" ca="1" si="1"/>
        <v>Amy Leonard</v>
      </c>
      <c r="J17" s="129"/>
      <c r="K17" s="129"/>
      <c r="L17" s="129"/>
      <c r="M17" s="129"/>
      <c r="N17" s="129"/>
      <c r="O17" s="59" t="str">
        <f t="shared" ca="1" si="2"/>
        <v>Durham</v>
      </c>
      <c r="P17" s="59"/>
      <c r="Q17" s="59"/>
      <c r="R17" s="59"/>
      <c r="S17" s="67">
        <v>17</v>
      </c>
      <c r="T17" s="6">
        <f t="shared" si="3"/>
        <v>1</v>
      </c>
      <c r="U17" s="14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11</v>
      </c>
    </row>
    <row r="18" spans="1:39" x14ac:dyDescent="0.25">
      <c r="A18" s="1" t="str">
        <f ca="1">IF(O18=A6,COUNTIF(O7:O18,A6),"")</f>
        <v/>
      </c>
      <c r="B18" s="1" t="str">
        <f ca="1">IF(O18=B6,COUNTIF(O7:O18,B6),"")</f>
        <v/>
      </c>
      <c r="C18" s="1" t="str">
        <f ca="1">IF(O18=C6,COUNTIF(O7:O18,C6),"")</f>
        <v/>
      </c>
      <c r="D18" s="1" t="str">
        <f ca="1">IF(O18=D6,COUNTIF(O7:O18,D6),"")</f>
        <v/>
      </c>
      <c r="E18" s="1">
        <f ca="1">IF(O18=E6,COUNTIF(O7:O18,E6),"")</f>
        <v>4</v>
      </c>
      <c r="F18" s="1" t="str">
        <f ca="1">IF(O18=F6,COUNTIF(O7:O18,F6),"")</f>
        <v/>
      </c>
      <c r="G18" s="62">
        <f t="shared" si="0"/>
        <v>12</v>
      </c>
      <c r="H18" s="7">
        <v>83</v>
      </c>
      <c r="I18" s="129" t="str">
        <f t="shared" ca="1" si="1"/>
        <v>Alexandra Whitaker</v>
      </c>
      <c r="J18" s="129"/>
      <c r="K18" s="129"/>
      <c r="L18" s="129"/>
      <c r="M18" s="129"/>
      <c r="N18" s="129"/>
      <c r="O18" s="59" t="str">
        <f t="shared" ca="1" si="2"/>
        <v>North Yorkshire</v>
      </c>
      <c r="P18" s="59"/>
      <c r="Q18" s="59"/>
      <c r="R18" s="59"/>
      <c r="S18" s="67">
        <v>17.010000000000002</v>
      </c>
      <c r="T18" s="6">
        <f t="shared" si="3"/>
        <v>1</v>
      </c>
      <c r="U18" s="14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>
        <v>12</v>
      </c>
    </row>
    <row r="19" spans="1:39" x14ac:dyDescent="0.25">
      <c r="A19" s="1" t="str">
        <f ca="1">IF(O19=A6,COUNTIF(O7:O19,A6),"")</f>
        <v/>
      </c>
      <c r="B19" s="1" t="str">
        <f ca="1">IF(O19=B6,COUNTIF(O7:O19,B6),"")</f>
        <v/>
      </c>
      <c r="C19" s="1">
        <f ca="1">IF(O19=C6,COUNTIF(O7:O19,C6),"")</f>
        <v>5</v>
      </c>
      <c r="D19" s="1" t="str">
        <f ca="1">IF(O19=D6,COUNTIF(O7:O19,D6),"")</f>
        <v/>
      </c>
      <c r="E19" s="1" t="str">
        <f ca="1">IF(O19=E6,COUNTIF(O7:O19,E6),"")</f>
        <v/>
      </c>
      <c r="F19" s="1" t="str">
        <f ca="1">IF(O19=F6,COUNTIF(O7:O19,F6),"")</f>
        <v/>
      </c>
      <c r="G19" s="62">
        <f t="shared" si="0"/>
        <v>13</v>
      </c>
      <c r="H19" s="7">
        <v>47</v>
      </c>
      <c r="I19" s="129" t="str">
        <f t="shared" ca="1" si="1"/>
        <v>Tess Graham</v>
      </c>
      <c r="J19" s="129"/>
      <c r="K19" s="129"/>
      <c r="L19" s="129"/>
      <c r="M19" s="129"/>
      <c r="N19" s="129"/>
      <c r="O19" s="59" t="str">
        <f t="shared" ca="1" si="2"/>
        <v>Durham</v>
      </c>
      <c r="P19" s="59"/>
      <c r="Q19" s="59"/>
      <c r="R19" s="59"/>
      <c r="S19" s="67">
        <v>17.059999999999999</v>
      </c>
      <c r="T19" s="6">
        <f t="shared" si="3"/>
        <v>1</v>
      </c>
      <c r="U19" s="14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>
        <v>13</v>
      </c>
    </row>
    <row r="20" spans="1:39" x14ac:dyDescent="0.25">
      <c r="A20" s="1" t="str">
        <f ca="1">IF(O20=A6,COUNTIF(O7:O20,A6),"")</f>
        <v/>
      </c>
      <c r="B20" s="1">
        <f ca="1">IF(O20=B6,COUNTIF(O7:O20,B6),"")</f>
        <v>3</v>
      </c>
      <c r="C20" s="1" t="str">
        <f ca="1">IF(O20=C6,COUNTIF(O7:O20,C6),"")</f>
        <v/>
      </c>
      <c r="D20" s="1" t="str">
        <f ca="1">IF(O20=D6,COUNTIF(O7:O20,D6),"")</f>
        <v/>
      </c>
      <c r="E20" s="1" t="str">
        <f ca="1">IF(O20=E6,COUNTIF(O7:O20,E6),"")</f>
        <v/>
      </c>
      <c r="F20" s="1" t="str">
        <f ca="1">IF(O20=F6,COUNTIF(O7:O20,F6),"")</f>
        <v/>
      </c>
      <c r="G20" s="62">
        <f t="shared" si="0"/>
        <v>14</v>
      </c>
      <c r="H20" s="7">
        <v>23</v>
      </c>
      <c r="I20" s="129" t="str">
        <f t="shared" ca="1" si="1"/>
        <v>Georgia Heath</v>
      </c>
      <c r="J20" s="129"/>
      <c r="K20" s="129"/>
      <c r="L20" s="129"/>
      <c r="M20" s="129"/>
      <c r="N20" s="129"/>
      <c r="O20" s="59" t="str">
        <f t="shared" ca="1" si="2"/>
        <v>Cumbria</v>
      </c>
      <c r="P20" s="59"/>
      <c r="Q20" s="59"/>
      <c r="R20" s="59"/>
      <c r="S20" s="67">
        <v>17.100000000000001</v>
      </c>
      <c r="T20" s="6">
        <f t="shared" si="3"/>
        <v>1</v>
      </c>
      <c r="U20" s="14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>
        <v>14</v>
      </c>
    </row>
    <row r="21" spans="1:39" x14ac:dyDescent="0.25">
      <c r="A21" s="1" t="str">
        <f ca="1">IF(O21=A6,COUNTIF(O7:O21,A6),"")</f>
        <v/>
      </c>
      <c r="B21" s="1" t="str">
        <f ca="1">IF(O21=B6,COUNTIF(O7:O21,B6),"")</f>
        <v/>
      </c>
      <c r="C21" s="1">
        <f ca="1">IF(O21=C6,COUNTIF(O7:O21,C6),"")</f>
        <v>6</v>
      </c>
      <c r="D21" s="1" t="str">
        <f ca="1">IF(O21=D6,COUNTIF(O7:O21,D6),"")</f>
        <v/>
      </c>
      <c r="E21" s="1" t="str">
        <f ca="1">IF(O21=E6,COUNTIF(O7:O21,E6),"")</f>
        <v/>
      </c>
      <c r="F21" s="1" t="str">
        <f ca="1">IF(O21=F6,COUNTIF(O7:O21,F6),"")</f>
        <v/>
      </c>
      <c r="G21" s="62">
        <f t="shared" si="0"/>
        <v>15</v>
      </c>
      <c r="H21" s="7">
        <v>46</v>
      </c>
      <c r="I21" s="129" t="str">
        <f t="shared" ca="1" si="1"/>
        <v>Rebecca Wren</v>
      </c>
      <c r="J21" s="129"/>
      <c r="K21" s="129"/>
      <c r="L21" s="129"/>
      <c r="M21" s="129"/>
      <c r="N21" s="129"/>
      <c r="O21" s="59" t="str">
        <f t="shared" ca="1" si="2"/>
        <v>Durham</v>
      </c>
      <c r="P21" s="59"/>
      <c r="Q21" s="59"/>
      <c r="R21" s="59"/>
      <c r="S21" s="67">
        <v>17.2</v>
      </c>
      <c r="T21" s="6">
        <f t="shared" si="3"/>
        <v>1</v>
      </c>
      <c r="U21" s="14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15</v>
      </c>
    </row>
    <row r="22" spans="1:39" x14ac:dyDescent="0.25">
      <c r="A22" s="1" t="str">
        <f ca="1">IF(O22=A6,COUNTIF(O7:O22,A6),"")</f>
        <v/>
      </c>
      <c r="B22" s="1" t="str">
        <f ca="1">IF(O22=B6,COUNTIF(O7:O22,B6),"")</f>
        <v/>
      </c>
      <c r="C22" s="1" t="str">
        <f ca="1">IF(O22=C6,COUNTIF(O7:O22,C6),"")</f>
        <v/>
      </c>
      <c r="D22" s="1">
        <f ca="1">IF(O22=D6,COUNTIF(O7:O22,D6),"")</f>
        <v>3</v>
      </c>
      <c r="E22" s="1" t="str">
        <f ca="1">IF(O22=E6,COUNTIF(O7:O22,E6),"")</f>
        <v/>
      </c>
      <c r="F22" s="1" t="str">
        <f ca="1">IF(O22=F6,COUNTIF(O7:O22,F6),"")</f>
        <v/>
      </c>
      <c r="G22" s="62">
        <f t="shared" si="0"/>
        <v>16</v>
      </c>
      <c r="H22" s="7">
        <v>62</v>
      </c>
      <c r="I22" s="129" t="str">
        <f t="shared" ca="1" si="1"/>
        <v>Kate Salthouse</v>
      </c>
      <c r="J22" s="129"/>
      <c r="K22" s="129"/>
      <c r="L22" s="129"/>
      <c r="M22" s="129"/>
      <c r="N22" s="129"/>
      <c r="O22" s="59" t="str">
        <f t="shared" ca="1" si="2"/>
        <v>Northumberland</v>
      </c>
      <c r="P22" s="59"/>
      <c r="Q22" s="59"/>
      <c r="R22" s="59"/>
      <c r="S22" s="67">
        <v>17.22</v>
      </c>
      <c r="T22" s="6">
        <f t="shared" si="3"/>
        <v>1</v>
      </c>
      <c r="U22" s="14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16</v>
      </c>
    </row>
    <row r="23" spans="1:39" x14ac:dyDescent="0.25">
      <c r="A23" s="1" t="str">
        <f ca="1">IF(O23=A6,COUNTIF(O7:O23,A6),"")</f>
        <v/>
      </c>
      <c r="B23" s="1" t="str">
        <f ca="1">IF(O23=B6,COUNTIF(O7:O23,B6),"")</f>
        <v/>
      </c>
      <c r="C23" s="1" t="str">
        <f ca="1">IF(O23=C6,COUNTIF(O7:O23,C6),"")</f>
        <v/>
      </c>
      <c r="D23" s="1">
        <f ca="1">IF(O23=D6,COUNTIF(O7:O23,D6),"")</f>
        <v>4</v>
      </c>
      <c r="E23" s="1" t="str">
        <f ca="1">IF(O23=E6,COUNTIF(O7:O23,E6),"")</f>
        <v/>
      </c>
      <c r="F23" s="1" t="str">
        <f ca="1">IF(O23=F6,COUNTIF(O7:O23,F6),"")</f>
        <v/>
      </c>
      <c r="G23" s="62">
        <f t="shared" si="0"/>
        <v>17</v>
      </c>
      <c r="H23" s="7">
        <v>69</v>
      </c>
      <c r="I23" s="129" t="str">
        <f t="shared" ca="1" si="1"/>
        <v>Rhiannon Hedley</v>
      </c>
      <c r="J23" s="129"/>
      <c r="K23" s="129"/>
      <c r="L23" s="129"/>
      <c r="M23" s="129"/>
      <c r="N23" s="129"/>
      <c r="O23" s="59" t="str">
        <f t="shared" ca="1" si="2"/>
        <v>Northumberland</v>
      </c>
      <c r="P23" s="59"/>
      <c r="Q23" s="59"/>
      <c r="R23" s="59"/>
      <c r="S23" s="67">
        <v>17.23</v>
      </c>
      <c r="T23" s="6">
        <f t="shared" si="3"/>
        <v>1</v>
      </c>
      <c r="U23" s="14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>
        <v>17</v>
      </c>
    </row>
    <row r="24" spans="1:39" x14ac:dyDescent="0.25">
      <c r="A24" s="1" t="str">
        <f ca="1">IF(O24=A6,COUNTIF(O7:O24,A6),"")</f>
        <v/>
      </c>
      <c r="B24" s="1">
        <f ca="1">IF(O24=B6,COUNTIF(O7:O24,B6),"")</f>
        <v>4</v>
      </c>
      <c r="C24" s="1" t="str">
        <f ca="1">IF(O24=C6,COUNTIF(O7:O24,C6),"")</f>
        <v/>
      </c>
      <c r="D24" s="1" t="str">
        <f ca="1">IF(O24=D6,COUNTIF(O7:O24,D6),"")</f>
        <v/>
      </c>
      <c r="E24" s="1" t="str">
        <f ca="1">IF(O24=E6,COUNTIF(O7:O24,E6),"")</f>
        <v/>
      </c>
      <c r="F24" s="1" t="str">
        <f ca="1">IF(O24=F6,COUNTIF(O7:O24,F6),"")</f>
        <v/>
      </c>
      <c r="G24" s="62">
        <f t="shared" si="0"/>
        <v>18</v>
      </c>
      <c r="H24" s="7">
        <v>22</v>
      </c>
      <c r="I24" s="129" t="str">
        <f t="shared" ca="1" si="1"/>
        <v>Amelie Marshall</v>
      </c>
      <c r="J24" s="129"/>
      <c r="K24" s="129"/>
      <c r="L24" s="129"/>
      <c r="M24" s="129"/>
      <c r="N24" s="129"/>
      <c r="O24" s="59" t="str">
        <f t="shared" ca="1" si="2"/>
        <v>Cumbria</v>
      </c>
      <c r="P24" s="59"/>
      <c r="Q24" s="59"/>
      <c r="R24" s="59"/>
      <c r="S24" s="67">
        <v>17.34</v>
      </c>
      <c r="T24" s="6">
        <f t="shared" si="3"/>
        <v>1</v>
      </c>
      <c r="U24" s="14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>
        <v>18</v>
      </c>
    </row>
    <row r="25" spans="1:39" x14ac:dyDescent="0.25">
      <c r="A25" s="1" t="str">
        <f ca="1">IF(O25=A6,COUNTIF(O7:O25,A6),"")</f>
        <v/>
      </c>
      <c r="B25" s="1">
        <f ca="1">IF(O25=B6,COUNTIF(O7:O25,B6),"")</f>
        <v>5</v>
      </c>
      <c r="C25" s="1" t="str">
        <f ca="1">IF(O25=C6,COUNTIF(O7:O25,C6),"")</f>
        <v/>
      </c>
      <c r="D25" s="1" t="str">
        <f ca="1">IF(O25=D6,COUNTIF(O7:O25,D6),"")</f>
        <v/>
      </c>
      <c r="E25" s="1" t="str">
        <f ca="1">IF(O25=E6,COUNTIF(O7:O25,E6),"")</f>
        <v/>
      </c>
      <c r="F25" s="1" t="str">
        <f ca="1">IF(O25=F6,COUNTIF(O7:O25,F6),"")</f>
        <v/>
      </c>
      <c r="G25" s="62">
        <f t="shared" si="0"/>
        <v>19</v>
      </c>
      <c r="H25" s="7">
        <v>31</v>
      </c>
      <c r="I25" s="129" t="str">
        <f t="shared" ca="1" si="1"/>
        <v>Emily Swarbrick</v>
      </c>
      <c r="J25" s="129"/>
      <c r="K25" s="129"/>
      <c r="L25" s="129"/>
      <c r="M25" s="129"/>
      <c r="N25" s="129"/>
      <c r="O25" s="59" t="str">
        <f t="shared" ca="1" si="2"/>
        <v>Cumbria</v>
      </c>
      <c r="P25" s="59"/>
      <c r="Q25" s="59"/>
      <c r="R25" s="59"/>
      <c r="S25" s="67">
        <v>17.39</v>
      </c>
      <c r="T25" s="6">
        <f t="shared" si="3"/>
        <v>1</v>
      </c>
      <c r="U25" s="14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>
        <v>19</v>
      </c>
    </row>
    <row r="26" spans="1:39" x14ac:dyDescent="0.25">
      <c r="A26" s="1" t="str">
        <f ca="1">IF(O26=A6,COUNTIF(O7:O26,A6),"")</f>
        <v/>
      </c>
      <c r="B26" s="1" t="str">
        <f ca="1">IF(O26=B6,COUNTIF(O7:O26,B6),"")</f>
        <v/>
      </c>
      <c r="C26" s="1" t="str">
        <f ca="1">IF(O26=C6,COUNTIF(O7:O26,C6),"")</f>
        <v/>
      </c>
      <c r="D26" s="1">
        <f ca="1">IF(O26=D6,COUNTIF(O7:O26,D6),"")</f>
        <v>5</v>
      </c>
      <c r="E26" s="1" t="str">
        <f ca="1">IF(O26=E6,COUNTIF(O7:O26,E6),"")</f>
        <v/>
      </c>
      <c r="F26" s="1" t="str">
        <f ca="1">IF(O26=F6,COUNTIF(O7:O26,F6),"")</f>
        <v/>
      </c>
      <c r="G26" s="62">
        <f t="shared" si="0"/>
        <v>20</v>
      </c>
      <c r="H26" s="7">
        <v>66</v>
      </c>
      <c r="I26" s="129" t="str">
        <f t="shared" ca="1" si="1"/>
        <v>Rosie Hughes</v>
      </c>
      <c r="J26" s="129"/>
      <c r="K26" s="129"/>
      <c r="L26" s="129"/>
      <c r="M26" s="129"/>
      <c r="N26" s="129"/>
      <c r="O26" s="59" t="str">
        <f t="shared" ca="1" si="2"/>
        <v>Northumberland</v>
      </c>
      <c r="P26" s="59"/>
      <c r="Q26" s="59"/>
      <c r="R26" s="59"/>
      <c r="S26" s="67">
        <v>17.45</v>
      </c>
      <c r="T26" s="6">
        <f t="shared" si="3"/>
        <v>1</v>
      </c>
      <c r="U26" s="14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>
        <v>20</v>
      </c>
    </row>
    <row r="27" spans="1:39" x14ac:dyDescent="0.25">
      <c r="A27" s="1" t="str">
        <f ca="1">IF(O27=A6,COUNTIF(O7:O27,A6),"")</f>
        <v/>
      </c>
      <c r="B27" s="1" t="str">
        <f ca="1">IF(O27=B6,COUNTIF(O7:O27,B6),"")</f>
        <v/>
      </c>
      <c r="C27" s="1" t="str">
        <f ca="1">IF(O27=C6,COUNTIF(O7:O27,C6),"")</f>
        <v/>
      </c>
      <c r="D27" s="1" t="str">
        <f ca="1">IF(O27=D6,COUNTIF(O7:O27,D6),"")</f>
        <v/>
      </c>
      <c r="E27" s="1">
        <f ca="1">IF(O27=E6,COUNTIF(O7:O27,E6),"")</f>
        <v>5</v>
      </c>
      <c r="F27" s="1" t="str">
        <f ca="1">IF(O27=F6,COUNTIF(O7:O27,F6),"")</f>
        <v/>
      </c>
      <c r="G27" s="62">
        <f t="shared" si="0"/>
        <v>21</v>
      </c>
      <c r="H27" s="7">
        <v>84</v>
      </c>
      <c r="I27" s="129" t="str">
        <f t="shared" ca="1" si="1"/>
        <v>Izzi  O’Brien</v>
      </c>
      <c r="J27" s="129"/>
      <c r="K27" s="129"/>
      <c r="L27" s="129"/>
      <c r="M27" s="129"/>
      <c r="N27" s="129"/>
      <c r="O27" s="59" t="str">
        <f t="shared" ca="1" si="2"/>
        <v>North Yorkshire</v>
      </c>
      <c r="P27" s="59"/>
      <c r="Q27" s="59"/>
      <c r="R27" s="59"/>
      <c r="S27" s="67">
        <v>17.489999999999998</v>
      </c>
      <c r="T27" s="6">
        <f t="shared" si="3"/>
        <v>1</v>
      </c>
      <c r="U27" s="14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>
        <v>21</v>
      </c>
    </row>
    <row r="28" spans="1:39" x14ac:dyDescent="0.25">
      <c r="A28" s="1" t="str">
        <f ca="1">IF(O28=A6,COUNTIF(O7:O28,A6),"")</f>
        <v/>
      </c>
      <c r="B28" s="1" t="str">
        <f ca="1">IF(O28=B6,COUNTIF(O7:O28,B6),"")</f>
        <v/>
      </c>
      <c r="C28" s="1" t="str">
        <f ca="1">IF(O28=C6,COUNTIF(O7:O28,C6),"")</f>
        <v/>
      </c>
      <c r="D28" s="1" t="str">
        <f ca="1">IF(O28=D6,COUNTIF(O7:O28,D6),"")</f>
        <v/>
      </c>
      <c r="E28" s="1">
        <f ca="1">IF(O28=E6,COUNTIF(O7:O28,E6),"")</f>
        <v>6</v>
      </c>
      <c r="F28" s="1" t="str">
        <f ca="1">IF(O28=F6,COUNTIF(O7:O28,F6),"")</f>
        <v/>
      </c>
      <c r="G28" s="62">
        <f t="shared" si="0"/>
        <v>22</v>
      </c>
      <c r="H28" s="7">
        <v>86</v>
      </c>
      <c r="I28" s="129" t="str">
        <f t="shared" ca="1" si="1"/>
        <v>Izzy Cocker</v>
      </c>
      <c r="J28" s="129"/>
      <c r="K28" s="129"/>
      <c r="L28" s="129"/>
      <c r="M28" s="129"/>
      <c r="N28" s="129"/>
      <c r="O28" s="59" t="str">
        <f t="shared" ca="1" si="2"/>
        <v>North Yorkshire</v>
      </c>
      <c r="P28" s="59"/>
      <c r="Q28" s="59"/>
      <c r="R28" s="59"/>
      <c r="S28" s="67">
        <v>17.5</v>
      </c>
      <c r="T28" s="6">
        <f t="shared" si="3"/>
        <v>1</v>
      </c>
      <c r="U28" s="14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>
        <v>22</v>
      </c>
    </row>
    <row r="29" spans="1:39" x14ac:dyDescent="0.25">
      <c r="A29" s="1" t="str">
        <f ca="1">IF(O29=A6,COUNTIF(O7:O29,A6),"")</f>
        <v/>
      </c>
      <c r="B29" s="1" t="str">
        <f ca="1">IF(O29=B6,COUNTIF(O7:O29,B6),"")</f>
        <v/>
      </c>
      <c r="C29" s="1">
        <f ca="1">IF(O29=C6,COUNTIF(O7:O29,C6),"")</f>
        <v>7</v>
      </c>
      <c r="D29" s="1" t="str">
        <f ca="1">IF(O29=D6,COUNTIF(O7:O29,D6),"")</f>
        <v/>
      </c>
      <c r="E29" s="1" t="str">
        <f ca="1">IF(O29=E6,COUNTIF(O7:O29,E6),"")</f>
        <v/>
      </c>
      <c r="F29" s="1" t="str">
        <f ca="1">IF(O29=F6,COUNTIF(O7:O29,F6),"")</f>
        <v/>
      </c>
      <c r="G29" s="62">
        <f t="shared" si="0"/>
        <v>23</v>
      </c>
      <c r="H29" s="7">
        <v>43</v>
      </c>
      <c r="I29" s="129" t="str">
        <f t="shared" ca="1" si="1"/>
        <v>Lydia James</v>
      </c>
      <c r="J29" s="129"/>
      <c r="K29" s="129"/>
      <c r="L29" s="129"/>
      <c r="M29" s="129"/>
      <c r="N29" s="129"/>
      <c r="O29" s="59" t="str">
        <f t="shared" ca="1" si="2"/>
        <v>Durham</v>
      </c>
      <c r="P29" s="59"/>
      <c r="Q29" s="59"/>
      <c r="R29" s="59"/>
      <c r="S29" s="67">
        <v>17.5</v>
      </c>
      <c r="T29" s="6">
        <f t="shared" si="3"/>
        <v>1</v>
      </c>
      <c r="U29" s="14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>
        <v>23</v>
      </c>
    </row>
    <row r="30" spans="1:39" x14ac:dyDescent="0.25">
      <c r="A30" s="1" t="str">
        <f ca="1">IF(O30=A6,COUNTIF(O7:O30,A6),"")</f>
        <v/>
      </c>
      <c r="B30" s="1" t="str">
        <f ca="1">IF(O30=B6,COUNTIF(O7:O30,B6),"")</f>
        <v/>
      </c>
      <c r="C30" s="1" t="str">
        <f ca="1">IF(O30=C6,COUNTIF(O7:O30,C6),"")</f>
        <v/>
      </c>
      <c r="D30" s="1" t="str">
        <f ca="1">IF(O30=D6,COUNTIF(O7:O30,D6),"")</f>
        <v/>
      </c>
      <c r="E30" s="1">
        <f ca="1">IF(O30=E6,COUNTIF(O7:O30,E6),"")</f>
        <v>7</v>
      </c>
      <c r="F30" s="1" t="str">
        <f ca="1">IF(O30=F6,COUNTIF(O7:O30,F6),"")</f>
        <v/>
      </c>
      <c r="G30" s="62">
        <f t="shared" si="0"/>
        <v>24</v>
      </c>
      <c r="H30" s="7">
        <v>92</v>
      </c>
      <c r="I30" s="129" t="str">
        <f t="shared" ca="1" si="1"/>
        <v>Maia Holbert</v>
      </c>
      <c r="J30" s="129"/>
      <c r="K30" s="129"/>
      <c r="L30" s="129"/>
      <c r="M30" s="129"/>
      <c r="N30" s="129"/>
      <c r="O30" s="59" t="str">
        <f t="shared" ca="1" si="2"/>
        <v>North Yorkshire</v>
      </c>
      <c r="P30" s="59"/>
      <c r="Q30" s="59"/>
      <c r="R30" s="59"/>
      <c r="S30" s="67">
        <v>17.510000000000002</v>
      </c>
      <c r="T30" s="6">
        <f t="shared" si="3"/>
        <v>1</v>
      </c>
      <c r="U30" s="1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>
        <v>24</v>
      </c>
    </row>
    <row r="31" spans="1:39" x14ac:dyDescent="0.25">
      <c r="A31" s="1" t="str">
        <f ca="1">IF(O31=A6,COUNTIF(O7:O31,A6),"")</f>
        <v/>
      </c>
      <c r="B31" s="1" t="str">
        <f ca="1">IF(O31=B6,COUNTIF(O7:O31,B6),"")</f>
        <v/>
      </c>
      <c r="C31" s="1">
        <f ca="1">IF(O31=C6,COUNTIF(O7:O31,C6),"")</f>
        <v>8</v>
      </c>
      <c r="D31" s="1" t="str">
        <f ca="1">IF(O31=D6,COUNTIF(O7:O31,D6),"")</f>
        <v/>
      </c>
      <c r="E31" s="1" t="str">
        <f ca="1">IF(O31=E6,COUNTIF(O7:O31,E6),"")</f>
        <v/>
      </c>
      <c r="F31" s="1" t="str">
        <f ca="1">IF(O31=F6,COUNTIF(O7:O31,F6),"")</f>
        <v/>
      </c>
      <c r="G31" s="62">
        <f t="shared" si="0"/>
        <v>25</v>
      </c>
      <c r="H31" s="7">
        <v>44</v>
      </c>
      <c r="I31" s="129" t="str">
        <f t="shared" ca="1" si="1"/>
        <v>Anna Pigford</v>
      </c>
      <c r="J31" s="129"/>
      <c r="K31" s="129"/>
      <c r="L31" s="129"/>
      <c r="M31" s="129"/>
      <c r="N31" s="129"/>
      <c r="O31" s="59" t="str">
        <f t="shared" ca="1" si="2"/>
        <v>Durham</v>
      </c>
      <c r="P31" s="59"/>
      <c r="Q31" s="59"/>
      <c r="R31" s="59"/>
      <c r="S31" s="67">
        <v>17.559999999999999</v>
      </c>
      <c r="T31" s="6">
        <f t="shared" si="3"/>
        <v>1</v>
      </c>
      <c r="U31" s="1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25</v>
      </c>
    </row>
    <row r="32" spans="1:39" x14ac:dyDescent="0.25">
      <c r="A32" s="1" t="str">
        <f ca="1">IF(O32=A6,COUNTIF(O7:O32,A6),"")</f>
        <v/>
      </c>
      <c r="B32" s="1">
        <f ca="1">IF(O32=B6,COUNTIF(O7:O32,B6),"")</f>
        <v>6</v>
      </c>
      <c r="C32" s="1" t="str">
        <f ca="1">IF(O32=C6,COUNTIF(O7:O32,C6),"")</f>
        <v/>
      </c>
      <c r="D32" s="1" t="str">
        <f ca="1">IF(O32=D6,COUNTIF(O7:O32,D6),"")</f>
        <v/>
      </c>
      <c r="E32" s="1" t="str">
        <f ca="1">IF(O32=E6,COUNTIF(O7:O32,E6),"")</f>
        <v/>
      </c>
      <c r="F32" s="1" t="str">
        <f ca="1">IF(O32=F6,COUNTIF(O7:O32,F6),"")</f>
        <v/>
      </c>
      <c r="G32" s="62">
        <f t="shared" si="0"/>
        <v>26</v>
      </c>
      <c r="H32" s="7">
        <v>25</v>
      </c>
      <c r="I32" s="129" t="str">
        <f t="shared" ca="1" si="1"/>
        <v>Lizzie Pawson</v>
      </c>
      <c r="J32" s="129"/>
      <c r="K32" s="129"/>
      <c r="L32" s="129"/>
      <c r="M32" s="129"/>
      <c r="N32" s="129"/>
      <c r="O32" s="59" t="str">
        <f t="shared" ca="1" si="2"/>
        <v>Cumbria</v>
      </c>
      <c r="P32" s="59"/>
      <c r="Q32" s="59"/>
      <c r="R32" s="59"/>
      <c r="S32" s="67">
        <v>18.09</v>
      </c>
      <c r="T32" s="6">
        <f t="shared" si="3"/>
        <v>1</v>
      </c>
      <c r="U32" s="1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>
        <v>26</v>
      </c>
    </row>
    <row r="33" spans="1:39" x14ac:dyDescent="0.25">
      <c r="A33" s="1">
        <f ca="1">IF(O33=A6,COUNTIF(O7:O33,A6),"")</f>
        <v>1</v>
      </c>
      <c r="B33" s="1" t="str">
        <f ca="1">IF(O33=B6,COUNTIF(O7:O33,B6),"")</f>
        <v/>
      </c>
      <c r="C33" s="1" t="str">
        <f ca="1">IF(O33=C6,COUNTIF(O7:O33,C6),"")</f>
        <v/>
      </c>
      <c r="D33" s="1" t="str">
        <f ca="1">IF(O33=D6,COUNTIF(O7:O33,D6),"")</f>
        <v/>
      </c>
      <c r="E33" s="1" t="str">
        <f ca="1">IF(O33=E6,COUNTIF(O7:O33,E6),"")</f>
        <v/>
      </c>
      <c r="F33" s="1" t="str">
        <f ca="1">IF(O33=F6,COUNTIF(O7:O33,F6),"")</f>
        <v/>
      </c>
      <c r="G33" s="62">
        <f t="shared" si="0"/>
        <v>27</v>
      </c>
      <c r="H33" s="7">
        <v>1</v>
      </c>
      <c r="I33" s="129" t="str">
        <f t="shared" ca="1" si="1"/>
        <v>Charlotte Bennett</v>
      </c>
      <c r="J33" s="129"/>
      <c r="K33" s="129"/>
      <c r="L33" s="129"/>
      <c r="M33" s="129"/>
      <c r="N33" s="129"/>
      <c r="O33" s="59" t="str">
        <f t="shared" ca="1" si="2"/>
        <v>Cleveland</v>
      </c>
      <c r="P33" s="59"/>
      <c r="Q33" s="59"/>
      <c r="R33" s="59"/>
      <c r="S33" s="67">
        <v>18.100000000000001</v>
      </c>
      <c r="T33" s="6">
        <f t="shared" si="3"/>
        <v>1</v>
      </c>
      <c r="U33" s="1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27</v>
      </c>
    </row>
    <row r="34" spans="1:39" x14ac:dyDescent="0.25">
      <c r="A34" s="1" t="str">
        <f ca="1">IF(O34=A6,COUNTIF(O7:O34,A6),"")</f>
        <v/>
      </c>
      <c r="B34" s="1" t="str">
        <f ca="1">IF(O34=B6,COUNTIF(O7:O34,B6),"")</f>
        <v/>
      </c>
      <c r="C34" s="1" t="str">
        <f ca="1">IF(O34=C6,COUNTIF(O7:O34,C6),"")</f>
        <v/>
      </c>
      <c r="D34" s="1">
        <f ca="1">IF(O34=D6,COUNTIF(O7:O34,D6),"")</f>
        <v>6</v>
      </c>
      <c r="E34" s="1" t="str">
        <f ca="1">IF(O34=E6,COUNTIF(O7:O34,E6),"")</f>
        <v/>
      </c>
      <c r="F34" s="1" t="str">
        <f ca="1">IF(O34=F6,COUNTIF(O7:O34,F6),"")</f>
        <v/>
      </c>
      <c r="G34" s="62">
        <f t="shared" si="0"/>
        <v>28</v>
      </c>
      <c r="H34" s="7">
        <v>67</v>
      </c>
      <c r="I34" s="129" t="str">
        <f t="shared" ca="1" si="1"/>
        <v>Hannah Tumia</v>
      </c>
      <c r="J34" s="129"/>
      <c r="K34" s="129"/>
      <c r="L34" s="129"/>
      <c r="M34" s="129"/>
      <c r="N34" s="129"/>
      <c r="O34" s="59" t="str">
        <f t="shared" ca="1" si="2"/>
        <v>Northumberland</v>
      </c>
      <c r="P34" s="59"/>
      <c r="Q34" s="59"/>
      <c r="R34" s="59"/>
      <c r="S34" s="67">
        <v>18.14</v>
      </c>
      <c r="T34" s="6">
        <f t="shared" si="3"/>
        <v>1</v>
      </c>
      <c r="U34" s="1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28</v>
      </c>
    </row>
    <row r="35" spans="1:39" x14ac:dyDescent="0.25">
      <c r="A35" s="1" t="str">
        <f ca="1">IF(O35=A6,COUNTIF(O7:O35,A6),"")</f>
        <v/>
      </c>
      <c r="B35" s="1">
        <f ca="1">IF(O35=B6,COUNTIF(O7:O35,B6),"")</f>
        <v>7</v>
      </c>
      <c r="C35" s="1" t="str">
        <f ca="1">IF(O35=C6,COUNTIF(O7:O35,C6),"")</f>
        <v/>
      </c>
      <c r="D35" s="1" t="str">
        <f ca="1">IF(O35=D6,COUNTIF(O7:O35,D6),"")</f>
        <v/>
      </c>
      <c r="E35" s="1" t="str">
        <f ca="1">IF(O35=E6,COUNTIF(O7:O35,E6),"")</f>
        <v/>
      </c>
      <c r="F35" s="1" t="str">
        <f ca="1">IF(O35=F6,COUNTIF(O7:O35,F6),"")</f>
        <v/>
      </c>
      <c r="G35" s="62">
        <f t="shared" si="0"/>
        <v>29</v>
      </c>
      <c r="H35" s="7">
        <v>27</v>
      </c>
      <c r="I35" s="129" t="str">
        <f t="shared" ca="1" si="1"/>
        <v>Alicia Newing</v>
      </c>
      <c r="J35" s="129"/>
      <c r="K35" s="129"/>
      <c r="L35" s="129"/>
      <c r="M35" s="129"/>
      <c r="N35" s="129"/>
      <c r="O35" s="59" t="str">
        <f t="shared" ca="1" si="2"/>
        <v>Cumbria</v>
      </c>
      <c r="P35" s="59"/>
      <c r="Q35" s="59"/>
      <c r="R35" s="59"/>
      <c r="S35" s="67">
        <v>18.2</v>
      </c>
      <c r="T35" s="6">
        <f t="shared" si="3"/>
        <v>1</v>
      </c>
      <c r="U35" s="1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29</v>
      </c>
    </row>
    <row r="36" spans="1:39" x14ac:dyDescent="0.25">
      <c r="A36" s="1" t="str">
        <f ca="1">IF(O36=A6,COUNTIF(O7:O36,A6),"")</f>
        <v/>
      </c>
      <c r="B36" s="1" t="str">
        <f ca="1">IF(O36=B6,COUNTIF(O7:O36,B6),"")</f>
        <v/>
      </c>
      <c r="C36" s="1">
        <f ca="1">IF(O36=C6,COUNTIF(O7:O36,C6),"")</f>
        <v>9</v>
      </c>
      <c r="D36" s="1" t="str">
        <f ca="1">IF(O36=D6,COUNTIF(O7:O36,D6),"")</f>
        <v/>
      </c>
      <c r="E36" s="1" t="str">
        <f ca="1">IF(O36=E6,COUNTIF(O7:O36,E6),"")</f>
        <v/>
      </c>
      <c r="F36" s="1" t="str">
        <f ca="1">IF(O36=F6,COUNTIF(O7:O36,F6),"")</f>
        <v/>
      </c>
      <c r="G36" s="62">
        <f t="shared" si="0"/>
        <v>30</v>
      </c>
      <c r="H36" s="7">
        <v>55</v>
      </c>
      <c r="I36" s="129" t="str">
        <f t="shared" ca="1" si="1"/>
        <v>Megan Noble</v>
      </c>
      <c r="J36" s="129"/>
      <c r="K36" s="129"/>
      <c r="L36" s="129"/>
      <c r="M36" s="129"/>
      <c r="N36" s="129"/>
      <c r="O36" s="59" t="str">
        <f t="shared" ca="1" si="2"/>
        <v>Durham</v>
      </c>
      <c r="P36" s="59"/>
      <c r="Q36" s="59"/>
      <c r="R36" s="59"/>
      <c r="S36" s="67">
        <v>18.21</v>
      </c>
      <c r="T36" s="6">
        <f t="shared" si="3"/>
        <v>1</v>
      </c>
      <c r="U36" s="1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30</v>
      </c>
    </row>
    <row r="37" spans="1:39" x14ac:dyDescent="0.25">
      <c r="A37" s="1" t="str">
        <f ca="1">IF(O37=A6,COUNTIF(O7:O37,A6),"")</f>
        <v/>
      </c>
      <c r="B37" s="1" t="str">
        <f ca="1">IF(O37=B6,COUNTIF(O7:O37,B6),"")</f>
        <v/>
      </c>
      <c r="C37" s="1" t="str">
        <f ca="1">IF(O37=C6,COUNTIF(O7:O37,C6),"")</f>
        <v/>
      </c>
      <c r="D37" s="1">
        <f ca="1">IF(O37=D6,COUNTIF(O7:O37,D6),"")</f>
        <v>7</v>
      </c>
      <c r="E37" s="1" t="str">
        <f ca="1">IF(O37=E6,COUNTIF(O7:O37,E6),"")</f>
        <v/>
      </c>
      <c r="F37" s="1" t="str">
        <f ca="1">IF(O37=F6,COUNTIF(O7:O37,F6),"")</f>
        <v/>
      </c>
      <c r="G37" s="62">
        <f t="shared" si="0"/>
        <v>31</v>
      </c>
      <c r="H37" s="7">
        <v>63</v>
      </c>
      <c r="I37" s="129" t="str">
        <f t="shared" ca="1" si="1"/>
        <v>Rebecca Bradley</v>
      </c>
      <c r="J37" s="129"/>
      <c r="K37" s="129"/>
      <c r="L37" s="129"/>
      <c r="M37" s="129"/>
      <c r="N37" s="129"/>
      <c r="O37" s="59" t="str">
        <f t="shared" ca="1" si="2"/>
        <v>Northumberland</v>
      </c>
      <c r="P37" s="59"/>
      <c r="Q37" s="59"/>
      <c r="R37" s="59"/>
      <c r="S37" s="67">
        <v>18.25</v>
      </c>
      <c r="T37" s="6">
        <f t="shared" si="3"/>
        <v>1</v>
      </c>
      <c r="U37" s="1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31</v>
      </c>
    </row>
    <row r="38" spans="1:39" x14ac:dyDescent="0.25">
      <c r="A38" s="1" t="str">
        <f ca="1">IF(O38=A6,COUNTIF(O7:O38,A6),"")</f>
        <v/>
      </c>
      <c r="B38" s="1" t="str">
        <f ca="1">IF(O38=B6,COUNTIF(O7:O38,B6),"")</f>
        <v/>
      </c>
      <c r="C38" s="1">
        <f ca="1">IF(O38=C6,COUNTIF(O7:O38,C6),"")</f>
        <v>10</v>
      </c>
      <c r="D38" s="1" t="str">
        <f ca="1">IF(O38=D6,COUNTIF(O7:O38,D6),"")</f>
        <v/>
      </c>
      <c r="E38" s="1" t="str">
        <f ca="1">IF(O38=E6,COUNTIF(O7:O38,E6),"")</f>
        <v/>
      </c>
      <c r="F38" s="1" t="str">
        <f ca="1">IF(O38=F6,COUNTIF(O7:O38,F6),"")</f>
        <v/>
      </c>
      <c r="G38" s="62">
        <f t="shared" si="0"/>
        <v>32</v>
      </c>
      <c r="H38" s="7">
        <v>50</v>
      </c>
      <c r="I38" s="129" t="str">
        <f t="shared" ca="1" si="1"/>
        <v>Erin Bowyer</v>
      </c>
      <c r="J38" s="129"/>
      <c r="K38" s="129"/>
      <c r="L38" s="129"/>
      <c r="M38" s="129"/>
      <c r="N38" s="129"/>
      <c r="O38" s="59" t="str">
        <f t="shared" ca="1" si="2"/>
        <v>Durham</v>
      </c>
      <c r="P38" s="59"/>
      <c r="Q38" s="59"/>
      <c r="R38" s="59"/>
      <c r="S38" s="67">
        <v>18.260000000000002</v>
      </c>
      <c r="T38" s="6">
        <f t="shared" si="3"/>
        <v>1</v>
      </c>
      <c r="U38" s="1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32</v>
      </c>
    </row>
    <row r="39" spans="1:39" x14ac:dyDescent="0.25">
      <c r="A39" s="1" t="str">
        <f ca="1">IF(O39=A6,COUNTIF(O7:O39,A6),"")</f>
        <v/>
      </c>
      <c r="B39" s="1" t="str">
        <f ca="1">IF(O39=B6,COUNTIF(O7:O39,B6),"")</f>
        <v/>
      </c>
      <c r="C39" s="1" t="str">
        <f ca="1">IF(O39=C6,COUNTIF(O7:O39,C6),"")</f>
        <v/>
      </c>
      <c r="D39" s="1" t="str">
        <f ca="1">IF(O39=D6,COUNTIF(O7:O39,D6),"")</f>
        <v/>
      </c>
      <c r="E39" s="1">
        <f ca="1">IF(O39=E6,COUNTIF(O7:O39,E6),"")</f>
        <v>8</v>
      </c>
      <c r="F39" s="1" t="str">
        <f ca="1">IF(O39=F6,COUNTIF(O7:O39,F6),"")</f>
        <v/>
      </c>
      <c r="G39" s="62">
        <f t="shared" si="0"/>
        <v>33</v>
      </c>
      <c r="H39" s="7">
        <v>90</v>
      </c>
      <c r="I39" s="129" t="str">
        <f t="shared" ca="1" si="1"/>
        <v>Isla McClanahan</v>
      </c>
      <c r="J39" s="129"/>
      <c r="K39" s="129"/>
      <c r="L39" s="129"/>
      <c r="M39" s="129"/>
      <c r="N39" s="129"/>
      <c r="O39" s="59" t="str">
        <f t="shared" ca="1" si="2"/>
        <v>North Yorkshire</v>
      </c>
      <c r="P39" s="59"/>
      <c r="Q39" s="59"/>
      <c r="R39" s="59"/>
      <c r="S39" s="67">
        <v>18.28</v>
      </c>
      <c r="T39" s="6">
        <f t="shared" si="3"/>
        <v>1</v>
      </c>
      <c r="U39" s="1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33</v>
      </c>
    </row>
    <row r="40" spans="1:39" x14ac:dyDescent="0.25">
      <c r="A40" s="1" t="str">
        <f ca="1">IF(O40=A6,COUNTIF(O7:O40,A6),"")</f>
        <v/>
      </c>
      <c r="B40" s="1">
        <f ca="1">IF(O40=B6,COUNTIF(O7:O40,B6),"")</f>
        <v>8</v>
      </c>
      <c r="C40" s="1" t="str">
        <f ca="1">IF(O40=C6,COUNTIF(O7:O40,C6),"")</f>
        <v/>
      </c>
      <c r="D40" s="1" t="str">
        <f ca="1">IF(O40=D6,COUNTIF(O7:O40,D6),"")</f>
        <v/>
      </c>
      <c r="E40" s="1" t="str">
        <f ca="1">IF(O40=E6,COUNTIF(O7:O40,E6),"")</f>
        <v/>
      </c>
      <c r="F40" s="1" t="str">
        <f ca="1">IF(O40=F6,COUNTIF(O7:O40,F6),"")</f>
        <v/>
      </c>
      <c r="G40" s="62">
        <f t="shared" si="0"/>
        <v>34</v>
      </c>
      <c r="H40" s="7">
        <v>29</v>
      </c>
      <c r="I40" s="129" t="str">
        <f t="shared" ca="1" si="1"/>
        <v>Natasha Cookson</v>
      </c>
      <c r="J40" s="129"/>
      <c r="K40" s="129"/>
      <c r="L40" s="129"/>
      <c r="M40" s="129"/>
      <c r="N40" s="129"/>
      <c r="O40" s="59" t="str">
        <f t="shared" ca="1" si="2"/>
        <v>Cumbria</v>
      </c>
      <c r="P40" s="59"/>
      <c r="Q40" s="59"/>
      <c r="R40" s="59"/>
      <c r="S40" s="67">
        <v>18.329999999999998</v>
      </c>
      <c r="T40" s="6">
        <f t="shared" si="3"/>
        <v>1</v>
      </c>
      <c r="U40" s="1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34</v>
      </c>
    </row>
    <row r="41" spans="1:39" x14ac:dyDescent="0.25">
      <c r="A41" s="1" t="str">
        <f ca="1">IF(O41=A6,COUNTIF(O7:O41,A6),"")</f>
        <v/>
      </c>
      <c r="B41" s="1" t="str">
        <f ca="1">IF(O41=B6,COUNTIF(O7:O41,B6),"")</f>
        <v/>
      </c>
      <c r="C41" s="1" t="str">
        <f ca="1">IF(O41=C6,COUNTIF(O7:O41,C6),"")</f>
        <v/>
      </c>
      <c r="D41" s="1">
        <f ca="1">IF(O41=D6,COUNTIF(O7:O41,D6),"")</f>
        <v>8</v>
      </c>
      <c r="E41" s="1" t="str">
        <f ca="1">IF(O41=E6,COUNTIF(O7:O41,E6),"")</f>
        <v/>
      </c>
      <c r="F41" s="1" t="str">
        <f ca="1">IF(O41=F6,COUNTIF(O7:O41,F6),"")</f>
        <v/>
      </c>
      <c r="G41" s="62">
        <f t="shared" si="0"/>
        <v>35</v>
      </c>
      <c r="H41" s="7">
        <v>65</v>
      </c>
      <c r="I41" s="129" t="str">
        <f t="shared" ca="1" si="1"/>
        <v>Izzy Winter</v>
      </c>
      <c r="J41" s="129"/>
      <c r="K41" s="129"/>
      <c r="L41" s="129"/>
      <c r="M41" s="129"/>
      <c r="N41" s="129"/>
      <c r="O41" s="59" t="str">
        <f t="shared" ca="1" si="2"/>
        <v>Northumberland</v>
      </c>
      <c r="P41" s="59"/>
      <c r="Q41" s="59"/>
      <c r="R41" s="59"/>
      <c r="S41" s="67">
        <v>18.36</v>
      </c>
      <c r="T41" s="6">
        <f t="shared" si="3"/>
        <v>1</v>
      </c>
      <c r="U41" s="1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35</v>
      </c>
    </row>
    <row r="42" spans="1:39" x14ac:dyDescent="0.25">
      <c r="A42" s="1" t="str">
        <f ca="1">IF(O42=A6,COUNTIF(O7:O42,A6),"")</f>
        <v/>
      </c>
      <c r="B42" s="1" t="str">
        <f ca="1">IF(O42=B6,COUNTIF(O7:O42,B6),"")</f>
        <v/>
      </c>
      <c r="C42" s="1" t="str">
        <f ca="1">IF(O42=C6,COUNTIF(O7:O42,C6),"")</f>
        <v/>
      </c>
      <c r="D42" s="1">
        <f ca="1">IF(O42=D6,COUNTIF(O7:O42,D6),"")</f>
        <v>9</v>
      </c>
      <c r="E42" s="1" t="str">
        <f ca="1">IF(O42=E6,COUNTIF(O7:O42,E6),"")</f>
        <v/>
      </c>
      <c r="F42" s="1" t="str">
        <f ca="1">IF(O42=F6,COUNTIF(O7:O42,F6),"")</f>
        <v/>
      </c>
      <c r="G42" s="62">
        <f t="shared" si="0"/>
        <v>36</v>
      </c>
      <c r="H42" s="7">
        <v>64</v>
      </c>
      <c r="I42" s="129" t="str">
        <f t="shared" ca="1" si="1"/>
        <v>Suzannah Fielding</v>
      </c>
      <c r="J42" s="129"/>
      <c r="K42" s="129"/>
      <c r="L42" s="129"/>
      <c r="M42" s="129"/>
      <c r="N42" s="129"/>
      <c r="O42" s="59" t="str">
        <f t="shared" ca="1" si="2"/>
        <v>Northumberland</v>
      </c>
      <c r="P42" s="59"/>
      <c r="Q42" s="59"/>
      <c r="R42" s="59"/>
      <c r="S42" s="67">
        <v>18.37</v>
      </c>
      <c r="T42" s="6">
        <f t="shared" si="3"/>
        <v>1</v>
      </c>
      <c r="U42" s="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36</v>
      </c>
    </row>
    <row r="43" spans="1:39" x14ac:dyDescent="0.25">
      <c r="A43" s="1" t="str">
        <f ca="1">IF(O43=A6,COUNTIF(O7:O43,A6),"")</f>
        <v/>
      </c>
      <c r="B43" s="1" t="str">
        <f ca="1">IF(O43=B6,COUNTIF(O7:O43,B6),"")</f>
        <v/>
      </c>
      <c r="C43" s="1">
        <f ca="1">IF(O43=C6,COUNTIF(O7:O43,C6),"")</f>
        <v>11</v>
      </c>
      <c r="D43" s="1" t="str">
        <f ca="1">IF(O43=D6,COUNTIF(O7:O43,D6),"")</f>
        <v/>
      </c>
      <c r="E43" s="1" t="str">
        <f ca="1">IF(O43=E6,COUNTIF(O7:O43,E6),"")</f>
        <v/>
      </c>
      <c r="F43" s="1" t="str">
        <f ca="1">IF(O43=F6,COUNTIF(O7:O43,F6),"")</f>
        <v/>
      </c>
      <c r="G43" s="62">
        <f t="shared" si="0"/>
        <v>37</v>
      </c>
      <c r="H43" s="7">
        <v>49</v>
      </c>
      <c r="I43" s="129" t="str">
        <f t="shared" ca="1" si="1"/>
        <v>Harriet Rogers</v>
      </c>
      <c r="J43" s="129"/>
      <c r="K43" s="129"/>
      <c r="L43" s="129"/>
      <c r="M43" s="129"/>
      <c r="N43" s="129"/>
      <c r="O43" s="59" t="str">
        <f t="shared" ca="1" si="2"/>
        <v>Durham</v>
      </c>
      <c r="P43" s="59"/>
      <c r="Q43" s="59"/>
      <c r="R43" s="59"/>
      <c r="S43" s="67">
        <v>18.41</v>
      </c>
      <c r="T43" s="6">
        <f t="shared" si="3"/>
        <v>1</v>
      </c>
      <c r="U43" s="1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37</v>
      </c>
    </row>
    <row r="44" spans="1:39" x14ac:dyDescent="0.25">
      <c r="A44" s="1" t="str">
        <f ca="1">IF(O44=A6,COUNTIF(O7:O44,A6),"")</f>
        <v/>
      </c>
      <c r="B44" s="1">
        <f ca="1">IF(O44=B6,COUNTIF(O7:O44,B6),"")</f>
        <v>9</v>
      </c>
      <c r="C44" s="1" t="str">
        <f ca="1">IF(O44=C6,COUNTIF(O7:O44,C6),"")</f>
        <v/>
      </c>
      <c r="D44" s="1" t="str">
        <f ca="1">IF(O44=D6,COUNTIF(O7:O44,D6),"")</f>
        <v/>
      </c>
      <c r="E44" s="1" t="str">
        <f ca="1">IF(O44=E6,COUNTIF(O7:O44,E6),"")</f>
        <v/>
      </c>
      <c r="F44" s="1" t="str">
        <f ca="1">IF(O44=F6,COUNTIF(O7:O44,F6),"")</f>
        <v/>
      </c>
      <c r="G44" s="62">
        <f t="shared" si="0"/>
        <v>38</v>
      </c>
      <c r="H44" s="7">
        <v>36</v>
      </c>
      <c r="I44" s="129" t="str">
        <f t="shared" ca="1" si="1"/>
        <v>Lottie Beardwood</v>
      </c>
      <c r="J44" s="129"/>
      <c r="K44" s="129"/>
      <c r="L44" s="129"/>
      <c r="M44" s="129"/>
      <c r="N44" s="129"/>
      <c r="O44" s="59" t="str">
        <f t="shared" ca="1" si="2"/>
        <v>Cumbria</v>
      </c>
      <c r="P44" s="59"/>
      <c r="Q44" s="59"/>
      <c r="R44" s="59"/>
      <c r="S44" s="67">
        <v>18.489999999999998</v>
      </c>
      <c r="T44" s="6">
        <f t="shared" si="3"/>
        <v>1</v>
      </c>
      <c r="U44" s="1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38</v>
      </c>
    </row>
    <row r="45" spans="1:39" x14ac:dyDescent="0.25">
      <c r="A45" s="1" t="str">
        <f ca="1">IF(O45=A6,COUNTIF(O7:O45,A6),"")</f>
        <v/>
      </c>
      <c r="B45" s="1" t="str">
        <f ca="1">IF(O45=B6,COUNTIF(O7:O45,B6),"")</f>
        <v/>
      </c>
      <c r="C45" s="1" t="str">
        <f ca="1">IF(O45=C6,COUNTIF(O7:O45,C6),"")</f>
        <v/>
      </c>
      <c r="D45" s="1" t="str">
        <f ca="1">IF(O45=D6,COUNTIF(O7:O45,D6),"")</f>
        <v/>
      </c>
      <c r="E45" s="1">
        <f ca="1">IF(O45=E6,COUNTIF(O7:O45,E6),"")</f>
        <v>9</v>
      </c>
      <c r="F45" s="1" t="str">
        <f ca="1">IF(O45=F6,COUNTIF(O7:O45,F6),"")</f>
        <v/>
      </c>
      <c r="G45" s="62">
        <f t="shared" si="0"/>
        <v>39</v>
      </c>
      <c r="H45" s="7">
        <v>88</v>
      </c>
      <c r="I45" s="129" t="str">
        <f t="shared" ca="1" si="1"/>
        <v>Emily Francis</v>
      </c>
      <c r="J45" s="129"/>
      <c r="K45" s="129"/>
      <c r="L45" s="129"/>
      <c r="M45" s="129"/>
      <c r="N45" s="129"/>
      <c r="O45" s="59" t="str">
        <f t="shared" ca="1" si="2"/>
        <v>North Yorkshire</v>
      </c>
      <c r="P45" s="59"/>
      <c r="Q45" s="59"/>
      <c r="R45" s="59"/>
      <c r="S45" s="67">
        <v>18.5</v>
      </c>
      <c r="T45" s="6">
        <f t="shared" si="3"/>
        <v>1</v>
      </c>
      <c r="U45" s="1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39</v>
      </c>
    </row>
    <row r="46" spans="1:39" x14ac:dyDescent="0.25">
      <c r="A46" s="1" t="str">
        <f ca="1">IF(O46=A6,COUNTIF(O7:O46,A6),"")</f>
        <v/>
      </c>
      <c r="B46" s="1" t="str">
        <f ca="1">IF(O46=B6,COUNTIF(O7:O46,B6),"")</f>
        <v/>
      </c>
      <c r="C46" s="1" t="str">
        <f ca="1">IF(O46=C6,COUNTIF(O7:O46,C6),"")</f>
        <v/>
      </c>
      <c r="D46" s="1">
        <f ca="1">IF(O46=D6,COUNTIF(O7:O46,D6),"")</f>
        <v>10</v>
      </c>
      <c r="E46" s="1" t="str">
        <f ca="1">IF(O46=E6,COUNTIF(O7:O46,E6),"")</f>
        <v/>
      </c>
      <c r="F46" s="1" t="str">
        <f ca="1">IF(O46=F6,COUNTIF(O7:O46,F6),"")</f>
        <v/>
      </c>
      <c r="G46" s="62">
        <f t="shared" si="0"/>
        <v>40</v>
      </c>
      <c r="H46" s="7">
        <v>70</v>
      </c>
      <c r="I46" s="129" t="str">
        <f t="shared" ca="1" si="1"/>
        <v>Lily Shaw</v>
      </c>
      <c r="J46" s="129"/>
      <c r="K46" s="129"/>
      <c r="L46" s="129"/>
      <c r="M46" s="129"/>
      <c r="N46" s="129"/>
      <c r="O46" s="59" t="str">
        <f t="shared" ca="1" si="2"/>
        <v>Northumberland</v>
      </c>
      <c r="P46" s="59"/>
      <c r="Q46" s="59"/>
      <c r="R46" s="59"/>
      <c r="S46" s="67">
        <v>18.510000000000002</v>
      </c>
      <c r="T46" s="6">
        <f t="shared" si="3"/>
        <v>1</v>
      </c>
      <c r="U46" s="1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40</v>
      </c>
    </row>
    <row r="47" spans="1:39" x14ac:dyDescent="0.25">
      <c r="A47" s="1" t="str">
        <f ca="1">IF(O47=A6,COUNTIF(O7:O47,A6),"")</f>
        <v/>
      </c>
      <c r="B47" s="1">
        <f ca="1">IF(O47=B6,COUNTIF(O7:O47,B6),"")</f>
        <v>10</v>
      </c>
      <c r="C47" s="1" t="str">
        <f ca="1">IF(O47=C6,COUNTIF(O7:O47,C6),"")</f>
        <v/>
      </c>
      <c r="D47" s="1" t="str">
        <f ca="1">IF(O47=D6,COUNTIF(O7:O47,D6),"")</f>
        <v/>
      </c>
      <c r="E47" s="1" t="str">
        <f ca="1">IF(O47=E6,COUNTIF(O7:O47,E6),"")</f>
        <v/>
      </c>
      <c r="F47" s="1" t="str">
        <f ca="1">IF(O47=F6,COUNTIF(O7:O47,F6),"")</f>
        <v/>
      </c>
      <c r="G47" s="62">
        <f t="shared" si="0"/>
        <v>41</v>
      </c>
      <c r="H47" s="7">
        <v>34</v>
      </c>
      <c r="I47" s="129" t="str">
        <f t="shared" ca="1" si="1"/>
        <v>Anna Taylor</v>
      </c>
      <c r="J47" s="129"/>
      <c r="K47" s="129"/>
      <c r="L47" s="129"/>
      <c r="M47" s="129"/>
      <c r="N47" s="129"/>
      <c r="O47" s="59" t="str">
        <f t="shared" ca="1" si="2"/>
        <v>Cumbria</v>
      </c>
      <c r="P47" s="59"/>
      <c r="Q47" s="59"/>
      <c r="R47" s="59"/>
      <c r="S47" s="67">
        <v>18.53</v>
      </c>
      <c r="T47" s="6">
        <f t="shared" si="3"/>
        <v>1</v>
      </c>
      <c r="U47" s="1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41</v>
      </c>
    </row>
    <row r="48" spans="1:39" x14ac:dyDescent="0.25">
      <c r="A48" s="1" t="str">
        <f ca="1">IF(O48=A6,COUNTIF(O7:O48,A6),"")</f>
        <v/>
      </c>
      <c r="B48" s="1">
        <f ca="1">IF(O48=B6,COUNTIF(O7:O48,B6),"")</f>
        <v>11</v>
      </c>
      <c r="C48" s="1" t="str">
        <f ca="1">IF(O48=C6,COUNTIF(O7:O48,C6),"")</f>
        <v/>
      </c>
      <c r="D48" s="1" t="str">
        <f ca="1">IF(O48=D6,COUNTIF(O7:O48,D6),"")</f>
        <v/>
      </c>
      <c r="E48" s="1" t="str">
        <f ca="1">IF(O48=E6,COUNTIF(O7:O48,E6),"")</f>
        <v/>
      </c>
      <c r="F48" s="1" t="str">
        <f ca="1">IF(O48=F6,COUNTIF(O7:O48,F6),"")</f>
        <v/>
      </c>
      <c r="G48" s="62">
        <f t="shared" si="0"/>
        <v>42</v>
      </c>
      <c r="H48" s="7">
        <v>26</v>
      </c>
      <c r="I48" s="129" t="str">
        <f t="shared" ca="1" si="1"/>
        <v>Lillan Lewis</v>
      </c>
      <c r="J48" s="129"/>
      <c r="K48" s="129"/>
      <c r="L48" s="129"/>
      <c r="M48" s="129"/>
      <c r="N48" s="129"/>
      <c r="O48" s="59" t="str">
        <f t="shared" ca="1" si="2"/>
        <v>Cumbria</v>
      </c>
      <c r="P48" s="59"/>
      <c r="Q48" s="59"/>
      <c r="R48" s="59"/>
      <c r="S48" s="67">
        <v>18.54</v>
      </c>
      <c r="T48" s="6">
        <f t="shared" si="3"/>
        <v>1</v>
      </c>
      <c r="U48" s="1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42</v>
      </c>
    </row>
    <row r="49" spans="1:39" x14ac:dyDescent="0.25">
      <c r="A49" s="1" t="str">
        <f ca="1">IF(O49=A6,COUNTIF(O7:O49,A6),"")</f>
        <v/>
      </c>
      <c r="B49" s="1" t="str">
        <f ca="1">IF(O49=B6,COUNTIF(O7:O49,B6),"")</f>
        <v/>
      </c>
      <c r="C49" s="1" t="str">
        <f ca="1">IF(O49=C6,COUNTIF(O7:O49,C6),"")</f>
        <v/>
      </c>
      <c r="D49" s="1">
        <f ca="1">IF(O49=D6,COUNTIF(O7:O49,D6),"")</f>
        <v>11</v>
      </c>
      <c r="E49" s="1" t="str">
        <f ca="1">IF(O49=E6,COUNTIF(O7:O49,E6),"")</f>
        <v/>
      </c>
      <c r="F49" s="1" t="str">
        <f ca="1">IF(O49=F6,COUNTIF(O7:O49,F6),"")</f>
        <v/>
      </c>
      <c r="G49" s="62">
        <f t="shared" si="0"/>
        <v>43</v>
      </c>
      <c r="H49" s="7">
        <v>75</v>
      </c>
      <c r="I49" s="129" t="str">
        <f t="shared" ca="1" si="1"/>
        <v>Emily Allison</v>
      </c>
      <c r="J49" s="129"/>
      <c r="K49" s="129"/>
      <c r="L49" s="129"/>
      <c r="M49" s="129"/>
      <c r="N49" s="129"/>
      <c r="O49" s="59" t="str">
        <f t="shared" ca="1" si="2"/>
        <v>Northumberland</v>
      </c>
      <c r="P49" s="59"/>
      <c r="Q49" s="59"/>
      <c r="R49" s="59"/>
      <c r="S49" s="67">
        <v>18.559999999999999</v>
      </c>
      <c r="T49" s="6">
        <f t="shared" si="3"/>
        <v>1</v>
      </c>
      <c r="U49" s="1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43</v>
      </c>
    </row>
    <row r="50" spans="1:39" x14ac:dyDescent="0.25">
      <c r="A50" s="1" t="str">
        <f ca="1">IF(O50=A6,COUNTIF(O7:O50,A6),"")</f>
        <v/>
      </c>
      <c r="B50" s="1" t="str">
        <f ca="1">IF(O50=B6,COUNTIF(O7:O50,B6),"")</f>
        <v/>
      </c>
      <c r="C50" s="1" t="str">
        <f ca="1">IF(O50=C6,COUNTIF(O7:O50,C6),"")</f>
        <v/>
      </c>
      <c r="D50" s="1" t="str">
        <f ca="1">IF(O50=D6,COUNTIF(O7:O50,D6),"")</f>
        <v/>
      </c>
      <c r="E50" s="1">
        <f ca="1">IF(O50=E6,COUNTIF(O7:O50,E6),"")</f>
        <v>10</v>
      </c>
      <c r="F50" s="1" t="str">
        <f ca="1">IF(O50=F6,COUNTIF(O7:O50,F6),"")</f>
        <v/>
      </c>
      <c r="G50" s="62">
        <f t="shared" si="0"/>
        <v>44</v>
      </c>
      <c r="H50" s="7">
        <v>85</v>
      </c>
      <c r="I50" s="129" t="str">
        <f t="shared" ca="1" si="1"/>
        <v>Grace Cook</v>
      </c>
      <c r="J50" s="129"/>
      <c r="K50" s="129"/>
      <c r="L50" s="129"/>
      <c r="M50" s="129"/>
      <c r="N50" s="129"/>
      <c r="O50" s="59" t="str">
        <f t="shared" ca="1" si="2"/>
        <v>North Yorkshire</v>
      </c>
      <c r="P50" s="59"/>
      <c r="Q50" s="59"/>
      <c r="R50" s="59"/>
      <c r="S50" s="67">
        <v>18.579999999999998</v>
      </c>
      <c r="T50" s="6">
        <f t="shared" si="3"/>
        <v>1</v>
      </c>
      <c r="U50" s="1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44</v>
      </c>
    </row>
    <row r="51" spans="1:39" x14ac:dyDescent="0.25">
      <c r="A51" s="1" t="str">
        <f ca="1">IF(O51=A6,COUNTIF(O7:O51,A6),"")</f>
        <v/>
      </c>
      <c r="B51" s="1">
        <f ca="1">IF(O51=B6,COUNTIF(O7:O51,B6),"")</f>
        <v>12</v>
      </c>
      <c r="C51" s="1" t="str">
        <f ca="1">IF(O51=C6,COUNTIF(O7:O51,C6),"")</f>
        <v/>
      </c>
      <c r="D51" s="1" t="str">
        <f ca="1">IF(O51=D6,COUNTIF(O7:O51,D6),"")</f>
        <v/>
      </c>
      <c r="E51" s="1" t="str">
        <f ca="1">IF(O51=E6,COUNTIF(O7:O51,E6),"")</f>
        <v/>
      </c>
      <c r="F51" s="1" t="str">
        <f ca="1">IF(O51=F6,COUNTIF(O7:O51,F6),"")</f>
        <v/>
      </c>
      <c r="G51" s="62">
        <f t="shared" si="0"/>
        <v>45</v>
      </c>
      <c r="H51" s="7">
        <v>35</v>
      </c>
      <c r="I51" s="129" t="str">
        <f t="shared" ca="1" si="1"/>
        <v xml:space="preserve">Daisy Gillon </v>
      </c>
      <c r="J51" s="129"/>
      <c r="K51" s="129"/>
      <c r="L51" s="129"/>
      <c r="M51" s="129"/>
      <c r="N51" s="129"/>
      <c r="O51" s="59" t="str">
        <f t="shared" ca="1" si="2"/>
        <v>Cumbria</v>
      </c>
      <c r="P51" s="59"/>
      <c r="Q51" s="59"/>
      <c r="R51" s="59"/>
      <c r="S51" s="67">
        <v>18.59</v>
      </c>
      <c r="T51" s="6">
        <f t="shared" si="3"/>
        <v>1</v>
      </c>
      <c r="U51" s="1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45</v>
      </c>
    </row>
    <row r="52" spans="1:39" x14ac:dyDescent="0.25">
      <c r="A52" s="1" t="str">
        <f ca="1">IF(O52=A6,COUNTIF(O7:O52,A6),"")</f>
        <v/>
      </c>
      <c r="B52" s="1">
        <f ca="1">IF(O52=B6,COUNTIF(O7:O52,B6),"")</f>
        <v>13</v>
      </c>
      <c r="C52" s="1" t="str">
        <f ca="1">IF(O52=C6,COUNTIF(O7:O52,C6),"")</f>
        <v/>
      </c>
      <c r="D52" s="1" t="str">
        <f ca="1">IF(O52=D6,COUNTIF(O7:O52,D6),"")</f>
        <v/>
      </c>
      <c r="E52" s="1" t="str">
        <f ca="1">IF(O52=E6,COUNTIF(O7:O52,E6),"")</f>
        <v/>
      </c>
      <c r="F52" s="1" t="str">
        <f ca="1">IF(O52=F6,COUNTIF(O7:O52,F6),"")</f>
        <v/>
      </c>
      <c r="G52" s="62">
        <f t="shared" si="0"/>
        <v>46</v>
      </c>
      <c r="H52" s="7">
        <v>28</v>
      </c>
      <c r="I52" s="129" t="str">
        <f t="shared" ca="1" si="1"/>
        <v>Ella Parry</v>
      </c>
      <c r="J52" s="129"/>
      <c r="K52" s="129"/>
      <c r="L52" s="129"/>
      <c r="M52" s="129"/>
      <c r="N52" s="129"/>
      <c r="O52" s="59" t="str">
        <f t="shared" ca="1" si="2"/>
        <v>Cumbria</v>
      </c>
      <c r="P52" s="59"/>
      <c r="Q52" s="59"/>
      <c r="R52" s="59"/>
      <c r="S52" s="67">
        <v>19</v>
      </c>
      <c r="T52" s="6">
        <f t="shared" si="3"/>
        <v>1</v>
      </c>
      <c r="U52" s="1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46</v>
      </c>
    </row>
    <row r="53" spans="1:39" x14ac:dyDescent="0.25">
      <c r="A53" s="1" t="str">
        <f ca="1">IF(O53=A6,COUNTIF(O7:O53,A6),"")</f>
        <v/>
      </c>
      <c r="B53" s="1">
        <f ca="1">IF(O53=B6,COUNTIF(O7:O53,B6),"")</f>
        <v>14</v>
      </c>
      <c r="C53" s="1" t="str">
        <f ca="1">IF(O53=C6,COUNTIF(O7:O53,C6),"")</f>
        <v/>
      </c>
      <c r="D53" s="1" t="str">
        <f ca="1">IF(O53=D6,COUNTIF(O7:O53,D6),"")</f>
        <v/>
      </c>
      <c r="E53" s="1" t="str">
        <f ca="1">IF(O53=E6,COUNTIF(O7:O53,E6),"")</f>
        <v/>
      </c>
      <c r="F53" s="1" t="str">
        <f ca="1">IF(O53=F6,COUNTIF(O7:O53,F6),"")</f>
        <v/>
      </c>
      <c r="G53" s="62">
        <f t="shared" si="0"/>
        <v>47</v>
      </c>
      <c r="H53" s="7">
        <v>33</v>
      </c>
      <c r="I53" s="129" t="str">
        <f t="shared" ca="1" si="1"/>
        <v>Maisie Gough</v>
      </c>
      <c r="J53" s="129"/>
      <c r="K53" s="129"/>
      <c r="L53" s="129"/>
      <c r="M53" s="129"/>
      <c r="N53" s="129"/>
      <c r="O53" s="59" t="str">
        <f t="shared" ca="1" si="2"/>
        <v>Cumbria</v>
      </c>
      <c r="P53" s="59"/>
      <c r="Q53" s="59"/>
      <c r="R53" s="59"/>
      <c r="S53" s="67">
        <v>19.05</v>
      </c>
      <c r="T53" s="6">
        <f t="shared" si="3"/>
        <v>1</v>
      </c>
      <c r="U53" s="1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47</v>
      </c>
    </row>
    <row r="54" spans="1:39" x14ac:dyDescent="0.25">
      <c r="A54" s="1" t="str">
        <f ca="1">IF(O54=A6,COUNTIF(O7:O54,A6),"")</f>
        <v/>
      </c>
      <c r="B54" s="1">
        <f ca="1">IF(O54=B6,COUNTIF(O7:O54,B6),"")</f>
        <v>15</v>
      </c>
      <c r="C54" s="1" t="str">
        <f ca="1">IF(O54=C6,COUNTIF(O7:O54,C6),"")</f>
        <v/>
      </c>
      <c r="D54" s="1" t="str">
        <f ca="1">IF(O54=D6,COUNTIF(O7:O54,D6),"")</f>
        <v/>
      </c>
      <c r="E54" s="1" t="str">
        <f ca="1">IF(O54=E6,COUNTIF(O7:O54,E6),"")</f>
        <v/>
      </c>
      <c r="F54" s="1" t="str">
        <f ca="1">IF(O54=F6,COUNTIF(O7:O54,F6),"")</f>
        <v/>
      </c>
      <c r="G54" s="62">
        <f t="shared" si="0"/>
        <v>48</v>
      </c>
      <c r="H54" s="7">
        <v>32</v>
      </c>
      <c r="I54" s="129" t="str">
        <f t="shared" ca="1" si="1"/>
        <v>Kate Wren</v>
      </c>
      <c r="J54" s="129"/>
      <c r="K54" s="129"/>
      <c r="L54" s="129"/>
      <c r="M54" s="129"/>
      <c r="N54" s="129"/>
      <c r="O54" s="59" t="str">
        <f t="shared" ca="1" si="2"/>
        <v>Cumbria</v>
      </c>
      <c r="P54" s="59"/>
      <c r="Q54" s="59"/>
      <c r="R54" s="59"/>
      <c r="S54" s="67">
        <v>19.16</v>
      </c>
      <c r="T54" s="6">
        <f t="shared" si="3"/>
        <v>1</v>
      </c>
      <c r="U54" s="1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48</v>
      </c>
    </row>
    <row r="55" spans="1:39" x14ac:dyDescent="0.25">
      <c r="A55" s="1">
        <f ca="1">IF(O55=A6,COUNTIF(O7:O55,A6),"")</f>
        <v>2</v>
      </c>
      <c r="B55" s="1" t="str">
        <f ca="1">IF(O55=B6,COUNTIF(O7:O55,B6),"")</f>
        <v/>
      </c>
      <c r="C55" s="1" t="str">
        <f ca="1">IF(O55=C6,COUNTIF(O7:O55,C6),"")</f>
        <v/>
      </c>
      <c r="D55" s="1" t="str">
        <f ca="1">IF(O55=D6,COUNTIF(O7:O55,D6),"")</f>
        <v/>
      </c>
      <c r="E55" s="1" t="str">
        <f ca="1">IF(O55=E6,COUNTIF(O7:O55,E6),"")</f>
        <v/>
      </c>
      <c r="F55" s="1" t="str">
        <f ca="1">IF(O55=F6,COUNTIF(O7:O55,F6),"")</f>
        <v/>
      </c>
      <c r="G55" s="62">
        <f t="shared" si="0"/>
        <v>49</v>
      </c>
      <c r="H55" s="7">
        <v>2</v>
      </c>
      <c r="I55" s="129" t="str">
        <f t="shared" ca="1" si="1"/>
        <v xml:space="preserve">Jess Hall </v>
      </c>
      <c r="J55" s="129"/>
      <c r="K55" s="129"/>
      <c r="L55" s="129"/>
      <c r="M55" s="129"/>
      <c r="N55" s="129"/>
      <c r="O55" s="59" t="str">
        <f t="shared" ca="1" si="2"/>
        <v>Cleveland</v>
      </c>
      <c r="P55" s="59"/>
      <c r="Q55" s="59"/>
      <c r="R55" s="59"/>
      <c r="S55" s="67">
        <v>19.18</v>
      </c>
      <c r="T55" s="6">
        <f t="shared" si="3"/>
        <v>1</v>
      </c>
      <c r="U55" s="14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49</v>
      </c>
    </row>
    <row r="56" spans="1:39" x14ac:dyDescent="0.25">
      <c r="A56" s="1" t="str">
        <f ca="1">IF(O56=A6,COUNTIF(O7:O56,A6),"")</f>
        <v/>
      </c>
      <c r="B56" s="1" t="str">
        <f ca="1">IF(O56=B6,COUNTIF(O7:O56,B6),"")</f>
        <v/>
      </c>
      <c r="C56" s="1">
        <f ca="1">IF(O56=C6,COUNTIF(O7:O56,C6),"")</f>
        <v>12</v>
      </c>
      <c r="D56" s="1" t="str">
        <f ca="1">IF(O56=D6,COUNTIF(O7:O56,D6),"")</f>
        <v/>
      </c>
      <c r="E56" s="1" t="str">
        <f ca="1">IF(O56=E6,COUNTIF(O7:O56,E6),"")</f>
        <v/>
      </c>
      <c r="F56" s="1" t="str">
        <f ca="1">IF(O56=F6,COUNTIF(O7:O56,F6),"")</f>
        <v/>
      </c>
      <c r="G56" s="62">
        <f t="shared" si="0"/>
        <v>50</v>
      </c>
      <c r="H56" s="7">
        <v>51</v>
      </c>
      <c r="I56" s="129" t="str">
        <f t="shared" ca="1" si="1"/>
        <v>Chloe Louise Fairclough</v>
      </c>
      <c r="J56" s="129"/>
      <c r="K56" s="129"/>
      <c r="L56" s="129"/>
      <c r="M56" s="129"/>
      <c r="N56" s="129"/>
      <c r="O56" s="59" t="str">
        <f t="shared" ca="1" si="2"/>
        <v>Durham</v>
      </c>
      <c r="P56" s="59"/>
      <c r="Q56" s="59"/>
      <c r="R56" s="59"/>
      <c r="S56" s="67">
        <v>19.190000000000001</v>
      </c>
      <c r="T56" s="6">
        <f t="shared" si="3"/>
        <v>1</v>
      </c>
      <c r="U56" s="14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50</v>
      </c>
    </row>
    <row r="57" spans="1:39" x14ac:dyDescent="0.25">
      <c r="A57" s="1" t="str">
        <f ca="1">IF(O57=A6,COUNTIF(O7:O57,A6),"")</f>
        <v/>
      </c>
      <c r="B57" s="1" t="str">
        <f ca="1">IF(O57=B6,COUNTIF(O7:O57,B6),"")</f>
        <v/>
      </c>
      <c r="C57" s="1" t="str">
        <f ca="1">IF(O57=C6,COUNTIF(O7:O57,C6),"")</f>
        <v/>
      </c>
      <c r="D57" s="1" t="str">
        <f ca="1">IF(O57=D6,COUNTIF(O7:O57,D6),"")</f>
        <v/>
      </c>
      <c r="E57" s="1">
        <f ca="1">IF(O57=E6,COUNTIF(O7:O57,E6),"")</f>
        <v>11</v>
      </c>
      <c r="F57" s="1" t="str">
        <f ca="1">IF(O57=F6,COUNTIF(O7:O57,F6),"")</f>
        <v/>
      </c>
      <c r="G57" s="62">
        <f t="shared" si="0"/>
        <v>51</v>
      </c>
      <c r="H57" s="7">
        <v>87</v>
      </c>
      <c r="I57" s="129" t="str">
        <f t="shared" ca="1" si="1"/>
        <v>Katie Brennan</v>
      </c>
      <c r="J57" s="129"/>
      <c r="K57" s="129"/>
      <c r="L57" s="129"/>
      <c r="M57" s="129"/>
      <c r="N57" s="129"/>
      <c r="O57" s="59" t="str">
        <f t="shared" ca="1" si="2"/>
        <v>North Yorkshire</v>
      </c>
      <c r="P57" s="59"/>
      <c r="Q57" s="59"/>
      <c r="R57" s="59"/>
      <c r="S57" s="67">
        <v>19.2</v>
      </c>
      <c r="T57" s="6">
        <f t="shared" si="3"/>
        <v>1</v>
      </c>
      <c r="U57" s="14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51</v>
      </c>
    </row>
    <row r="58" spans="1:39" x14ac:dyDescent="0.25">
      <c r="A58" s="1" t="str">
        <f ca="1">IF(O58=A6,COUNTIF(O7:O58,A6),"")</f>
        <v/>
      </c>
      <c r="B58" s="1" t="str">
        <f ca="1">IF(O58=B6,COUNTIF(O7:O58,B6),"")</f>
        <v/>
      </c>
      <c r="C58" s="1">
        <f ca="1">IF(O58=C6,COUNTIF(O7:O58,C6),"")</f>
        <v>13</v>
      </c>
      <c r="D58" s="1" t="str">
        <f ca="1">IF(O58=D6,COUNTIF(O7:O58,D6),"")</f>
        <v/>
      </c>
      <c r="E58" s="1" t="str">
        <f ca="1">IF(O58=E6,COUNTIF(O7:O58,E6),"")</f>
        <v/>
      </c>
      <c r="F58" s="1" t="str">
        <f ca="1">IF(O58=F6,COUNTIF(O7:O58,F6),"")</f>
        <v/>
      </c>
      <c r="G58" s="62">
        <f t="shared" si="0"/>
        <v>52</v>
      </c>
      <c r="H58" s="7">
        <v>54</v>
      </c>
      <c r="I58" s="129" t="str">
        <f t="shared" ca="1" si="1"/>
        <v>Amy Drummond</v>
      </c>
      <c r="J58" s="129"/>
      <c r="K58" s="129"/>
      <c r="L58" s="129"/>
      <c r="M58" s="129"/>
      <c r="N58" s="129"/>
      <c r="O58" s="59" t="str">
        <f t="shared" ca="1" si="2"/>
        <v>Durham</v>
      </c>
      <c r="P58" s="59"/>
      <c r="Q58" s="59"/>
      <c r="R58" s="59"/>
      <c r="S58" s="67">
        <v>19.23</v>
      </c>
      <c r="T58" s="6">
        <f t="shared" si="3"/>
        <v>1</v>
      </c>
      <c r="U58" s="14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52</v>
      </c>
    </row>
    <row r="59" spans="1:39" x14ac:dyDescent="0.25">
      <c r="A59" s="1" t="str">
        <f ca="1">IF(O59=A6,COUNTIF(O7:O59,A6),"")</f>
        <v/>
      </c>
      <c r="B59" s="1" t="str">
        <f ca="1">IF(O59=B6,COUNTIF(O7:O59,B6),"")</f>
        <v/>
      </c>
      <c r="C59" s="1">
        <f ca="1">IF(O59=C6,COUNTIF(O7:O59,C6),"")</f>
        <v>14</v>
      </c>
      <c r="D59" s="1" t="str">
        <f ca="1">IF(O59=D6,COUNTIF(O7:O59,D6),"")</f>
        <v/>
      </c>
      <c r="E59" s="1" t="str">
        <f ca="1">IF(O59=E6,COUNTIF(O7:O59,E6),"")</f>
        <v/>
      </c>
      <c r="F59" s="1" t="str">
        <f ca="1">IF(O59=F6,COUNTIF(O7:O59,F6),"")</f>
        <v/>
      </c>
      <c r="G59" s="62">
        <f t="shared" si="0"/>
        <v>53</v>
      </c>
      <c r="H59" s="7">
        <v>52</v>
      </c>
      <c r="I59" s="129" t="str">
        <f t="shared" ca="1" si="1"/>
        <v>Lara Greggs</v>
      </c>
      <c r="J59" s="129"/>
      <c r="K59" s="129"/>
      <c r="L59" s="129"/>
      <c r="M59" s="129"/>
      <c r="N59" s="129"/>
      <c r="O59" s="59" t="str">
        <f t="shared" ca="1" si="2"/>
        <v>Durham</v>
      </c>
      <c r="P59" s="59"/>
      <c r="Q59" s="59"/>
      <c r="R59" s="59"/>
      <c r="S59" s="67">
        <v>19.309999999999999</v>
      </c>
      <c r="T59" s="6">
        <f t="shared" si="3"/>
        <v>1</v>
      </c>
      <c r="U59" s="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53</v>
      </c>
    </row>
    <row r="60" spans="1:39" x14ac:dyDescent="0.25">
      <c r="A60" s="1" t="str">
        <f ca="1">IF(O60=A6,COUNTIF(O7:O60,A6),"")</f>
        <v/>
      </c>
      <c r="B60" s="1" t="str">
        <f ca="1">IF(O60=B6,COUNTIF(O7:O60,B6),"")</f>
        <v/>
      </c>
      <c r="C60" s="1" t="str">
        <f ca="1">IF(O60=C6,COUNTIF(O7:O60,C6),"")</f>
        <v/>
      </c>
      <c r="D60" s="1">
        <f ca="1">IF(O60=D6,COUNTIF(O7:O60,D6),"")</f>
        <v>12</v>
      </c>
      <c r="E60" s="1" t="str">
        <f ca="1">IF(O60=E6,COUNTIF(O7:O60,E6),"")</f>
        <v/>
      </c>
      <c r="F60" s="1" t="str">
        <f ca="1">IF(O60=F6,COUNTIF(O7:O60,F6),"")</f>
        <v/>
      </c>
      <c r="G60" s="62">
        <f t="shared" si="0"/>
        <v>54</v>
      </c>
      <c r="H60" s="7">
        <v>68</v>
      </c>
      <c r="I60" s="129" t="str">
        <f t="shared" ca="1" si="1"/>
        <v>Kirsty Nash</v>
      </c>
      <c r="J60" s="129"/>
      <c r="K60" s="129"/>
      <c r="L60" s="129"/>
      <c r="M60" s="129"/>
      <c r="N60" s="129"/>
      <c r="O60" s="59" t="str">
        <f t="shared" ca="1" si="2"/>
        <v>Northumberland</v>
      </c>
      <c r="P60" s="59"/>
      <c r="Q60" s="59"/>
      <c r="R60" s="59"/>
      <c r="S60" s="67">
        <v>19.37</v>
      </c>
      <c r="T60" s="6">
        <f t="shared" si="3"/>
        <v>1</v>
      </c>
      <c r="U60" s="14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54</v>
      </c>
    </row>
    <row r="61" spans="1:39" x14ac:dyDescent="0.25">
      <c r="A61" s="1">
        <f ca="1">IF(O61=A6,COUNTIF(O7:O61,A6),"")</f>
        <v>3</v>
      </c>
      <c r="B61" s="1" t="str">
        <f ca="1">IF(O61=B6,COUNTIF(O7:O61,B6),"")</f>
        <v/>
      </c>
      <c r="C61" s="1" t="str">
        <f ca="1">IF(O61=C6,COUNTIF(O7:O61,C6),"")</f>
        <v/>
      </c>
      <c r="D61" s="1" t="str">
        <f ca="1">IF(O61=D6,COUNTIF(O7:O61,D6),"")</f>
        <v/>
      </c>
      <c r="E61" s="1" t="str">
        <f ca="1">IF(O61=E6,COUNTIF(O7:O61,E6),"")</f>
        <v/>
      </c>
      <c r="F61" s="1" t="str">
        <f ca="1">IF(O61=F6,COUNTIF(O7:O61,F6),"")</f>
        <v/>
      </c>
      <c r="G61" s="62">
        <f t="shared" si="0"/>
        <v>55</v>
      </c>
      <c r="H61" s="7">
        <v>3</v>
      </c>
      <c r="I61" s="129" t="str">
        <f t="shared" ca="1" si="1"/>
        <v>Hannah Reeves</v>
      </c>
      <c r="J61" s="129"/>
      <c r="K61" s="129"/>
      <c r="L61" s="129"/>
      <c r="M61" s="129"/>
      <c r="N61" s="129"/>
      <c r="O61" s="59" t="str">
        <f t="shared" ca="1" si="2"/>
        <v>Cleveland</v>
      </c>
      <c r="P61" s="59"/>
      <c r="Q61" s="59"/>
      <c r="R61" s="59"/>
      <c r="S61" s="67">
        <v>19.43</v>
      </c>
      <c r="T61" s="6">
        <f t="shared" si="3"/>
        <v>1</v>
      </c>
      <c r="U61" s="1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55</v>
      </c>
    </row>
    <row r="62" spans="1:39" x14ac:dyDescent="0.25">
      <c r="A62" s="1" t="str">
        <f ca="1">IF(O62=A6,COUNTIF(O7:O62,A6),"")</f>
        <v/>
      </c>
      <c r="B62" s="1" t="str">
        <f ca="1">IF(O62=B6,COUNTIF(O7:O62,B6),"")</f>
        <v/>
      </c>
      <c r="C62" s="1">
        <f ca="1">IF(O62=C6,COUNTIF(O7:O62,C6),"")</f>
        <v>15</v>
      </c>
      <c r="D62" s="1" t="str">
        <f ca="1">IF(O62=D6,COUNTIF(O7:O62,D6),"")</f>
        <v/>
      </c>
      <c r="E62" s="1" t="str">
        <f ca="1">IF(O62=E6,COUNTIF(O7:O62,E6),"")</f>
        <v/>
      </c>
      <c r="F62" s="1" t="str">
        <f ca="1">IF(O62=F6,COUNTIF(O7:O62,F6),"")</f>
        <v/>
      </c>
      <c r="G62" s="62">
        <f t="shared" si="0"/>
        <v>56</v>
      </c>
      <c r="H62" s="7">
        <v>56</v>
      </c>
      <c r="I62" s="129" t="str">
        <f t="shared" ca="1" si="1"/>
        <v>Beth Wilson</v>
      </c>
      <c r="J62" s="129"/>
      <c r="K62" s="129"/>
      <c r="L62" s="129"/>
      <c r="M62" s="129"/>
      <c r="N62" s="129"/>
      <c r="O62" s="59" t="str">
        <f t="shared" ca="1" si="2"/>
        <v>Durham</v>
      </c>
      <c r="P62" s="59"/>
      <c r="Q62" s="59"/>
      <c r="R62" s="59"/>
      <c r="S62" s="67">
        <v>19.55</v>
      </c>
      <c r="T62" s="6">
        <f t="shared" si="3"/>
        <v>1</v>
      </c>
      <c r="U62" s="1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56</v>
      </c>
    </row>
    <row r="63" spans="1:39" x14ac:dyDescent="0.25">
      <c r="A63" s="1">
        <f ca="1">IF(O63=A6,COUNTIF(O7:O63,A6),"")</f>
        <v>4</v>
      </c>
      <c r="B63" s="1" t="str">
        <f ca="1">IF(O63=B6,COUNTIF(O7:O63,B6),"")</f>
        <v/>
      </c>
      <c r="C63" s="1" t="str">
        <f ca="1">IF(O63=C6,COUNTIF(O7:O63,C6),"")</f>
        <v/>
      </c>
      <c r="D63" s="1" t="str">
        <f ca="1">IF(O63=D6,COUNTIF(O7:O63,D6),"")</f>
        <v/>
      </c>
      <c r="E63" s="1" t="str">
        <f ca="1">IF(O63=E6,COUNTIF(O7:O63,E6),"")</f>
        <v/>
      </c>
      <c r="F63" s="1" t="str">
        <f ca="1">IF(O63=F6,COUNTIF(O7:O63,F6),"")</f>
        <v/>
      </c>
      <c r="G63" s="62">
        <f t="shared" si="0"/>
        <v>57</v>
      </c>
      <c r="H63" s="7">
        <v>4</v>
      </c>
      <c r="I63" s="129" t="str">
        <f t="shared" ca="1" si="1"/>
        <v xml:space="preserve">Sophie Brining </v>
      </c>
      <c r="J63" s="129"/>
      <c r="K63" s="129"/>
      <c r="L63" s="129"/>
      <c r="M63" s="129"/>
      <c r="N63" s="129"/>
      <c r="O63" s="59" t="str">
        <f t="shared" ca="1" si="2"/>
        <v>Cleveland</v>
      </c>
      <c r="P63" s="59"/>
      <c r="Q63" s="59"/>
      <c r="R63" s="59"/>
      <c r="S63" s="67">
        <v>19.55</v>
      </c>
      <c r="T63" s="6">
        <f t="shared" si="3"/>
        <v>1</v>
      </c>
      <c r="U63" s="1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57</v>
      </c>
    </row>
    <row r="64" spans="1:39" x14ac:dyDescent="0.25">
      <c r="A64" s="1" t="str">
        <f ca="1">IF(O64=A6,COUNTIF(O7:O64,A6),"")</f>
        <v/>
      </c>
      <c r="B64" s="1" t="str">
        <f ca="1">IF(O64=B6,COUNTIF(O7:O64,B6),"")</f>
        <v/>
      </c>
      <c r="C64" s="1" t="str">
        <f ca="1">IF(O64=C6,COUNTIF(O7:O64,C6),"")</f>
        <v/>
      </c>
      <c r="D64" s="1">
        <f ca="1">IF(O64=D6,COUNTIF(O7:O64,D6),"")</f>
        <v>13</v>
      </c>
      <c r="E64" s="1" t="str">
        <f ca="1">IF(O64=E6,COUNTIF(O7:O64,E6),"")</f>
        <v/>
      </c>
      <c r="F64" s="1" t="str">
        <f ca="1">IF(O64=F6,COUNTIF(O7:O64,F6),"")</f>
        <v/>
      </c>
      <c r="G64" s="62">
        <f t="shared" si="0"/>
        <v>58</v>
      </c>
      <c r="H64" s="7">
        <v>73</v>
      </c>
      <c r="I64" s="129" t="str">
        <f t="shared" ca="1" si="1"/>
        <v>Ruby Nelson</v>
      </c>
      <c r="J64" s="129"/>
      <c r="K64" s="129"/>
      <c r="L64" s="129"/>
      <c r="M64" s="129"/>
      <c r="N64" s="129"/>
      <c r="O64" s="59" t="str">
        <f t="shared" ca="1" si="2"/>
        <v>Northumberland</v>
      </c>
      <c r="P64" s="59"/>
      <c r="Q64" s="59"/>
      <c r="R64" s="59"/>
      <c r="S64" s="67">
        <v>19.559999999999999</v>
      </c>
      <c r="T64" s="6">
        <f t="shared" si="3"/>
        <v>1</v>
      </c>
      <c r="U64" s="1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58</v>
      </c>
    </row>
    <row r="65" spans="1:39" x14ac:dyDescent="0.25">
      <c r="A65" s="1" t="str">
        <f ca="1">IF(O65=A6,COUNTIF(O7:O65,A6),"")</f>
        <v/>
      </c>
      <c r="B65" s="1" t="str">
        <f ca="1">IF(O65=B6,COUNTIF(O7:O65,B6),"")</f>
        <v/>
      </c>
      <c r="C65" s="1">
        <f ca="1">IF(O65=C6,COUNTIF(O7:O65,C6),"")</f>
        <v>16</v>
      </c>
      <c r="D65" s="1" t="str">
        <f ca="1">IF(O65=D6,COUNTIF(O7:O65,D6),"")</f>
        <v/>
      </c>
      <c r="E65" s="1" t="str">
        <f ca="1">IF(O65=E6,COUNTIF(O7:O65,E6),"")</f>
        <v/>
      </c>
      <c r="F65" s="1" t="str">
        <f ca="1">IF(O65=F6,COUNTIF(O7:O65,F6),"")</f>
        <v/>
      </c>
      <c r="G65" s="62">
        <f t="shared" si="0"/>
        <v>59</v>
      </c>
      <c r="H65" s="7">
        <v>53</v>
      </c>
      <c r="I65" s="129" t="str">
        <f t="shared" ca="1" si="1"/>
        <v>Eve Whitley</v>
      </c>
      <c r="J65" s="129"/>
      <c r="K65" s="129"/>
      <c r="L65" s="129"/>
      <c r="M65" s="129"/>
      <c r="N65" s="129"/>
      <c r="O65" s="59" t="str">
        <f t="shared" ca="1" si="2"/>
        <v>Durham</v>
      </c>
      <c r="P65" s="59"/>
      <c r="Q65" s="59"/>
      <c r="R65" s="59"/>
      <c r="S65" s="67">
        <v>20.11</v>
      </c>
      <c r="T65" s="6">
        <f t="shared" si="3"/>
        <v>1</v>
      </c>
      <c r="U65" s="1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59</v>
      </c>
    </row>
    <row r="66" spans="1:39" x14ac:dyDescent="0.25">
      <c r="A66" s="1">
        <f ca="1">IF(O66=A6,COUNTIF(O7:O66,A6),"")</f>
        <v>5</v>
      </c>
      <c r="B66" s="1" t="str">
        <f ca="1">IF(O66=B6,COUNTIF(O7:O66,B6),"")</f>
        <v/>
      </c>
      <c r="C66" s="1" t="str">
        <f ca="1">IF(O66=C6,COUNTIF(O7:O66,C6),"")</f>
        <v/>
      </c>
      <c r="D66" s="1" t="str">
        <f ca="1">IF(O66=D6,COUNTIF(O7:O66,D6),"")</f>
        <v/>
      </c>
      <c r="E66" s="1" t="str">
        <f ca="1">IF(O66=E6,COUNTIF(O7:O66,E6),"")</f>
        <v/>
      </c>
      <c r="F66" s="1" t="str">
        <f ca="1">IF(O66=F6,COUNTIF(O7:O66,F6),"")</f>
        <v/>
      </c>
      <c r="G66" s="62">
        <f t="shared" si="0"/>
        <v>60</v>
      </c>
      <c r="H66" s="7">
        <v>5</v>
      </c>
      <c r="I66" s="129" t="str">
        <f t="shared" ca="1" si="1"/>
        <v>Sophie Vickers</v>
      </c>
      <c r="J66" s="129"/>
      <c r="K66" s="129"/>
      <c r="L66" s="129"/>
      <c r="M66" s="129"/>
      <c r="N66" s="129"/>
      <c r="O66" s="59" t="str">
        <f t="shared" ca="1" si="2"/>
        <v>Cleveland</v>
      </c>
      <c r="P66" s="59"/>
      <c r="Q66" s="59"/>
      <c r="R66" s="59"/>
      <c r="S66" s="67">
        <v>20.21</v>
      </c>
      <c r="T66" s="6">
        <f t="shared" si="3"/>
        <v>1</v>
      </c>
      <c r="U66" s="1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60</v>
      </c>
    </row>
    <row r="67" spans="1:39" x14ac:dyDescent="0.25">
      <c r="A67" s="1" t="str">
        <f ca="1">IF(O67=A6,COUNTIF(O7:O67,A6),"")</f>
        <v/>
      </c>
      <c r="B67" s="1" t="str">
        <f ca="1">IF(O67=B6,COUNTIF(O7:O67,B6),"")</f>
        <v/>
      </c>
      <c r="C67" s="1" t="str">
        <f ca="1">IF(O67=C6,COUNTIF(O7:O67,C6),"")</f>
        <v/>
      </c>
      <c r="D67" s="1" t="str">
        <f ca="1">IF(O67=D6,COUNTIF(O7:O67,D6),"")</f>
        <v/>
      </c>
      <c r="E67" s="1">
        <f ca="1">IF(O67=E6,COUNTIF(O7:O67,E6),"")</f>
        <v>12</v>
      </c>
      <c r="F67" s="1" t="str">
        <f ca="1">IF(O67=F6,COUNTIF(O7:O67,F6),"")</f>
        <v/>
      </c>
      <c r="G67" s="62">
        <f t="shared" si="0"/>
        <v>61</v>
      </c>
      <c r="H67" s="7">
        <v>89</v>
      </c>
      <c r="I67" s="129" t="str">
        <f t="shared" ca="1" si="1"/>
        <v>emma hart</v>
      </c>
      <c r="J67" s="129"/>
      <c r="K67" s="129"/>
      <c r="L67" s="129"/>
      <c r="M67" s="129"/>
      <c r="N67" s="129"/>
      <c r="O67" s="59" t="str">
        <f t="shared" ca="1" si="2"/>
        <v>North Yorkshire</v>
      </c>
      <c r="P67" s="59"/>
      <c r="Q67" s="59"/>
      <c r="R67" s="59"/>
      <c r="S67" s="67">
        <v>20.28</v>
      </c>
      <c r="T67" s="6">
        <f t="shared" si="3"/>
        <v>1</v>
      </c>
      <c r="U67" s="14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61</v>
      </c>
    </row>
    <row r="68" spans="1:39" x14ac:dyDescent="0.25">
      <c r="A68" s="1" t="str">
        <f ca="1">IF(O68=A6,COUNTIF(O7:O68,A6),"")</f>
        <v/>
      </c>
      <c r="B68" s="1" t="str">
        <f ca="1">IF(O68=B6,COUNTIF(O7:O68,B6),"")</f>
        <v/>
      </c>
      <c r="C68" s="1" t="str">
        <f ca="1">IF(O68=C6,COUNTIF(O7:O68,C6),"")</f>
        <v/>
      </c>
      <c r="D68" s="1">
        <f ca="1">IF(O68=D6,COUNTIF(O7:O68,D6),"")</f>
        <v>14</v>
      </c>
      <c r="E68" s="1" t="str">
        <f ca="1">IF(O68=E6,COUNTIF(O7:O68,E6),"")</f>
        <v/>
      </c>
      <c r="F68" s="1" t="str">
        <f ca="1">IF(O68=F6,COUNTIF(O7:O68,F6),"")</f>
        <v/>
      </c>
      <c r="G68" s="62">
        <f t="shared" si="0"/>
        <v>62</v>
      </c>
      <c r="H68" s="7">
        <v>74</v>
      </c>
      <c r="I68" s="129" t="str">
        <f t="shared" ca="1" si="1"/>
        <v>Annabel Page</v>
      </c>
      <c r="J68" s="129"/>
      <c r="K68" s="129"/>
      <c r="L68" s="129"/>
      <c r="M68" s="129"/>
      <c r="N68" s="129"/>
      <c r="O68" s="59" t="str">
        <f t="shared" ca="1" si="2"/>
        <v>Northumberland</v>
      </c>
      <c r="P68" s="59"/>
      <c r="Q68" s="59"/>
      <c r="R68" s="59"/>
      <c r="S68" s="67">
        <v>20.46</v>
      </c>
      <c r="T68" s="6">
        <f t="shared" si="3"/>
        <v>1</v>
      </c>
      <c r="U68" s="14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62</v>
      </c>
    </row>
    <row r="69" spans="1:39" x14ac:dyDescent="0.25">
      <c r="A69" s="1" t="str">
        <f ca="1">IF(O69=A6,COUNTIF(O7:O69,A6),"")</f>
        <v/>
      </c>
      <c r="B69" s="1" t="str">
        <f ca="1">IF(O69=B6,COUNTIF(O7:O69,B6),"")</f>
        <v/>
      </c>
      <c r="C69" s="1" t="str">
        <f ca="1">IF(O69=C6,COUNTIF(O7:O69,C6),"")</f>
        <v/>
      </c>
      <c r="D69" s="1">
        <f ca="1">IF(O69=D6,COUNTIF(O7:O69,D6),"")</f>
        <v>15</v>
      </c>
      <c r="E69" s="1" t="str">
        <f ca="1">IF(O69=E6,COUNTIF(O7:O69,E6),"")</f>
        <v/>
      </c>
      <c r="F69" s="1" t="str">
        <f ca="1">IF(O69=F6,COUNTIF(O7:O69,F6),"")</f>
        <v/>
      </c>
      <c r="G69" s="62">
        <f t="shared" si="0"/>
        <v>63</v>
      </c>
      <c r="H69" s="7">
        <v>71</v>
      </c>
      <c r="I69" s="129" t="str">
        <f t="shared" ca="1" si="1"/>
        <v>Amy Ellis</v>
      </c>
      <c r="J69" s="129"/>
      <c r="K69" s="129"/>
      <c r="L69" s="129"/>
      <c r="M69" s="129"/>
      <c r="N69" s="129"/>
      <c r="O69" s="59" t="str">
        <f t="shared" ca="1" si="2"/>
        <v>Northumberland</v>
      </c>
      <c r="P69" s="59"/>
      <c r="Q69" s="59"/>
      <c r="R69" s="59"/>
      <c r="S69" s="67">
        <v>20.48</v>
      </c>
      <c r="T69" s="6">
        <f t="shared" si="3"/>
        <v>1</v>
      </c>
      <c r="U69" s="14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63</v>
      </c>
    </row>
    <row r="70" spans="1:39" x14ac:dyDescent="0.25">
      <c r="A70" s="1">
        <f ca="1">IF(O70=A6,COUNTIF(O7:O70,A6),"")</f>
        <v>6</v>
      </c>
      <c r="B70" s="1" t="str">
        <f ca="1">IF(O70=B6,COUNTIF(O7:O70,B6),"")</f>
        <v/>
      </c>
      <c r="C70" s="1" t="str">
        <f ca="1">IF(O70=C6,COUNTIF(O7:O70,C6),"")</f>
        <v/>
      </c>
      <c r="D70" s="1" t="str">
        <f ca="1">IF(O70=D6,COUNTIF(O7:O70,D6),"")</f>
        <v/>
      </c>
      <c r="E70" s="1" t="str">
        <f ca="1">IF(O70=E6,COUNTIF(O7:O70,E6),"")</f>
        <v/>
      </c>
      <c r="F70" s="1" t="str">
        <f ca="1">IF(O70=F6,COUNTIF(O7:O70,F6),"")</f>
        <v/>
      </c>
      <c r="G70" s="62">
        <f t="shared" si="0"/>
        <v>64</v>
      </c>
      <c r="H70" s="7">
        <v>9</v>
      </c>
      <c r="I70" s="129" t="str">
        <f t="shared" ca="1" si="1"/>
        <v>Lily Cordwell-Smith</v>
      </c>
      <c r="J70" s="129"/>
      <c r="K70" s="129"/>
      <c r="L70" s="129"/>
      <c r="M70" s="129"/>
      <c r="N70" s="129"/>
      <c r="O70" s="59" t="str">
        <f t="shared" ca="1" si="2"/>
        <v>Cleveland</v>
      </c>
      <c r="P70" s="59"/>
      <c r="Q70" s="59"/>
      <c r="R70" s="59"/>
      <c r="S70" s="67">
        <v>21.11</v>
      </c>
      <c r="T70" s="6">
        <f t="shared" si="3"/>
        <v>1</v>
      </c>
      <c r="U70" s="14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64</v>
      </c>
    </row>
    <row r="71" spans="1:39" x14ac:dyDescent="0.25">
      <c r="A71" s="1">
        <f ca="1">IF(O71=A6,COUNTIF(O7:O71,A6),"")</f>
        <v>7</v>
      </c>
      <c r="B71" s="1" t="str">
        <f ca="1">IF(O71=B6,COUNTIF(O7:O71,B6),"")</f>
        <v/>
      </c>
      <c r="C71" s="1" t="str">
        <f ca="1">IF(O71=C6,COUNTIF(O7:O71,C6),"")</f>
        <v/>
      </c>
      <c r="D71" s="1" t="str">
        <f ca="1">IF(O71=D6,COUNTIF(O7:O71,D6),"")</f>
        <v/>
      </c>
      <c r="E71" s="1" t="str">
        <f ca="1">IF(O71=E6,COUNTIF(O7:O71,E6),"")</f>
        <v/>
      </c>
      <c r="F71" s="1" t="str">
        <f ca="1">IF(O71=F6,COUNTIF(O7:O71,F6),"")</f>
        <v/>
      </c>
      <c r="G71" s="62">
        <f t="shared" ref="G71:G106" si="4">IF(LEFT(S71,1)="D",0,AM71)</f>
        <v>65</v>
      </c>
      <c r="H71" s="7">
        <v>8</v>
      </c>
      <c r="I71" s="129" t="str">
        <f t="shared" ref="I71:I106" ca="1" si="5">IFERROR(VLOOKUP(H71,INDIRECT($AA$1),2,0),"")</f>
        <v xml:space="preserve">Charlotte Wood </v>
      </c>
      <c r="J71" s="129"/>
      <c r="K71" s="129"/>
      <c r="L71" s="129"/>
      <c r="M71" s="129"/>
      <c r="N71" s="129"/>
      <c r="O71" s="59" t="str">
        <f t="shared" ref="O71:O106" ca="1" si="6">IFERROR(VLOOKUP(H71,INDIRECT($AA$1),3,0),"")</f>
        <v>Cleveland</v>
      </c>
      <c r="P71" s="59"/>
      <c r="Q71" s="59"/>
      <c r="R71" s="59"/>
      <c r="S71" s="67">
        <v>21.26</v>
      </c>
      <c r="T71" s="6">
        <f t="shared" ref="T71:T106" si="7">IF(H71=0,0,1)</f>
        <v>1</v>
      </c>
      <c r="U71" s="14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65</v>
      </c>
    </row>
    <row r="72" spans="1:39" x14ac:dyDescent="0.25">
      <c r="A72" s="1">
        <f ca="1">IF(O72=A6,COUNTIF(O7:O72,A6),"")</f>
        <v>8</v>
      </c>
      <c r="B72" s="1" t="str">
        <f ca="1">IF(O72=B6,COUNTIF(O7:O72,B6),"")</f>
        <v/>
      </c>
      <c r="C72" s="1" t="str">
        <f ca="1">IF(O72=C6,COUNTIF(O7:O72,C6),"")</f>
        <v/>
      </c>
      <c r="D72" s="1" t="str">
        <f ca="1">IF(O72=D6,COUNTIF(O7:O72,D6),"")</f>
        <v/>
      </c>
      <c r="E72" s="1" t="str">
        <f ca="1">IF(O72=E6,COUNTIF(O7:O72,E6),"")</f>
        <v/>
      </c>
      <c r="F72" s="1" t="str">
        <f ca="1">IF(O72=F6,COUNTIF(O7:O72,F6),"")</f>
        <v/>
      </c>
      <c r="G72" s="62">
        <f t="shared" si="4"/>
        <v>66</v>
      </c>
      <c r="H72" s="7">
        <v>6</v>
      </c>
      <c r="I72" s="129" t="str">
        <f t="shared" ca="1" si="5"/>
        <v>Anna Morris</v>
      </c>
      <c r="J72" s="129"/>
      <c r="K72" s="129"/>
      <c r="L72" s="129"/>
      <c r="M72" s="129"/>
      <c r="N72" s="129"/>
      <c r="O72" s="59" t="str">
        <f t="shared" ca="1" si="6"/>
        <v>Cleveland</v>
      </c>
      <c r="P72" s="59"/>
      <c r="Q72" s="59"/>
      <c r="R72" s="59"/>
      <c r="S72" s="67">
        <v>21.38</v>
      </c>
      <c r="T72" s="6">
        <f t="shared" si="7"/>
        <v>1</v>
      </c>
      <c r="U72" s="1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66</v>
      </c>
    </row>
    <row r="73" spans="1:39" x14ac:dyDescent="0.25">
      <c r="A73" s="1">
        <f ca="1">IF(O73=A6,COUNTIF(O7:O73,A6),"")</f>
        <v>9</v>
      </c>
      <c r="B73" s="1" t="str">
        <f ca="1">IF(O73=B6,COUNTIF(O7:O73,B6),"")</f>
        <v/>
      </c>
      <c r="C73" s="1" t="str">
        <f ca="1">IF(O73=C6,COUNTIF(O7:O73,C6),"")</f>
        <v/>
      </c>
      <c r="D73" s="1" t="str">
        <f ca="1">IF(O73=D6,COUNTIF(O7:O73,D6),"")</f>
        <v/>
      </c>
      <c r="E73" s="1" t="str">
        <f ca="1">IF(O73=E6,COUNTIF(O7:O73,E6),"")</f>
        <v/>
      </c>
      <c r="F73" s="1" t="str">
        <f ca="1">IF(O73=F6,COUNTIF(O7:O73,F6),"")</f>
        <v/>
      </c>
      <c r="G73" s="62">
        <f t="shared" si="4"/>
        <v>67</v>
      </c>
      <c r="H73" s="7">
        <v>14</v>
      </c>
      <c r="I73" s="129" t="str">
        <f t="shared" ca="1" si="5"/>
        <v>Katie Higgins</v>
      </c>
      <c r="J73" s="129"/>
      <c r="K73" s="129"/>
      <c r="L73" s="129"/>
      <c r="M73" s="129"/>
      <c r="N73" s="129"/>
      <c r="O73" s="59" t="str">
        <f t="shared" ca="1" si="6"/>
        <v>Cleveland</v>
      </c>
      <c r="P73" s="59"/>
      <c r="Q73" s="59"/>
      <c r="R73" s="59"/>
      <c r="S73" s="67">
        <v>22.02</v>
      </c>
      <c r="T73" s="6">
        <f t="shared" si="7"/>
        <v>1</v>
      </c>
      <c r="U73" s="1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67</v>
      </c>
    </row>
    <row r="74" spans="1:39" x14ac:dyDescent="0.25">
      <c r="A74" s="1">
        <f ca="1">IF(O74=A6,COUNTIF(O7:O74,A6),"")</f>
        <v>10</v>
      </c>
      <c r="B74" s="1" t="str">
        <f ca="1">IF(O74=B6,COUNTIF(O7:O74,B6),"")</f>
        <v/>
      </c>
      <c r="C74" s="1" t="str">
        <f ca="1">IF(O74=C6,COUNTIF(O7:O74,C6),"")</f>
        <v/>
      </c>
      <c r="D74" s="1" t="str">
        <f ca="1">IF(O74=D6,COUNTIF(O7:O74,D6),"")</f>
        <v/>
      </c>
      <c r="E74" s="1" t="str">
        <f ca="1">IF(O74=E6,COUNTIF(O7:O74,E6),"")</f>
        <v/>
      </c>
      <c r="F74" s="1" t="str">
        <f ca="1">IF(O74=F6,COUNTIF(O7:O74,F6),"")</f>
        <v/>
      </c>
      <c r="G74" s="62">
        <f t="shared" si="4"/>
        <v>68</v>
      </c>
      <c r="H74" s="7">
        <v>13</v>
      </c>
      <c r="I74" s="129" t="str">
        <f t="shared" ca="1" si="5"/>
        <v xml:space="preserve">Charlotte Rutter </v>
      </c>
      <c r="J74" s="129"/>
      <c r="K74" s="129"/>
      <c r="L74" s="129"/>
      <c r="M74" s="129"/>
      <c r="N74" s="129"/>
      <c r="O74" s="59" t="str">
        <f t="shared" ca="1" si="6"/>
        <v>Cleveland</v>
      </c>
      <c r="P74" s="59"/>
      <c r="Q74" s="59"/>
      <c r="R74" s="59"/>
      <c r="S74" s="67">
        <v>22.06</v>
      </c>
      <c r="T74" s="6">
        <f t="shared" si="7"/>
        <v>1</v>
      </c>
      <c r="U74" s="14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68</v>
      </c>
    </row>
    <row r="75" spans="1:39" x14ac:dyDescent="0.25">
      <c r="A75" s="1">
        <f ca="1">IF(O75=A6,COUNTIF(O7:O75,A6),"")</f>
        <v>11</v>
      </c>
      <c r="B75" s="1" t="str">
        <f ca="1">IF(O75=B6,COUNTIF(O7:O75,B6),"")</f>
        <v/>
      </c>
      <c r="C75" s="1" t="str">
        <f ca="1">IF(O75=C6,COUNTIF(O7:O75,C6),"")</f>
        <v/>
      </c>
      <c r="D75" s="1" t="str">
        <f ca="1">IF(O75=D6,COUNTIF(O7:O75,D6),"")</f>
        <v/>
      </c>
      <c r="E75" s="1" t="str">
        <f ca="1">IF(O75=E6,COUNTIF(O7:O75,E6),"")</f>
        <v/>
      </c>
      <c r="F75" s="1" t="str">
        <f ca="1">IF(O75=F6,COUNTIF(O7:O75,F6),"")</f>
        <v/>
      </c>
      <c r="G75" s="62">
        <f t="shared" si="4"/>
        <v>69</v>
      </c>
      <c r="H75" s="7">
        <v>10</v>
      </c>
      <c r="I75" s="129" t="str">
        <f t="shared" ca="1" si="5"/>
        <v xml:space="preserve">Helena Keane </v>
      </c>
      <c r="J75" s="129"/>
      <c r="K75" s="129"/>
      <c r="L75" s="129"/>
      <c r="M75" s="129"/>
      <c r="N75" s="129"/>
      <c r="O75" s="59" t="str">
        <f t="shared" ca="1" si="6"/>
        <v>Cleveland</v>
      </c>
      <c r="P75" s="59"/>
      <c r="Q75" s="59"/>
      <c r="R75" s="59"/>
      <c r="S75" s="67">
        <v>22.47</v>
      </c>
      <c r="T75" s="6">
        <f t="shared" si="7"/>
        <v>1</v>
      </c>
      <c r="U75" s="14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69</v>
      </c>
    </row>
    <row r="76" spans="1:39" x14ac:dyDescent="0.25">
      <c r="A76" s="1" t="str">
        <f ca="1">IF(O76=A6,COUNTIF(O7:O76,A6),"")</f>
        <v/>
      </c>
      <c r="B76" s="1" t="str">
        <f ca="1">IF(O76=B6,COUNTIF(O7:O76,B6),"")</f>
        <v/>
      </c>
      <c r="C76" s="1" t="str">
        <f ca="1">IF(O76=C6,COUNTIF(O7:O76,C6),"")</f>
        <v/>
      </c>
      <c r="D76" s="1" t="str">
        <f ca="1">IF(O76=D6,COUNTIF(O7:O76,D6),"")</f>
        <v/>
      </c>
      <c r="E76" s="1" t="str">
        <f ca="1">IF(O76=E6,COUNTIF(O7:O76,E6),"")</f>
        <v/>
      </c>
      <c r="F76" s="1" t="str">
        <f ca="1">IF(O76=F6,COUNTIF(O7:O76,F6),"")</f>
        <v/>
      </c>
      <c r="G76" s="62">
        <f t="shared" si="4"/>
        <v>70</v>
      </c>
      <c r="H76" s="7"/>
      <c r="I76" s="129" t="str">
        <f t="shared" ca="1" si="5"/>
        <v/>
      </c>
      <c r="J76" s="129"/>
      <c r="K76" s="129"/>
      <c r="L76" s="129"/>
      <c r="M76" s="129"/>
      <c r="N76" s="129"/>
      <c r="O76" s="59" t="str">
        <f t="shared" ca="1" si="6"/>
        <v/>
      </c>
      <c r="P76" s="59"/>
      <c r="Q76" s="59"/>
      <c r="R76" s="59"/>
      <c r="S76" s="67"/>
      <c r="T76" s="6">
        <f t="shared" si="7"/>
        <v>0</v>
      </c>
      <c r="U76" s="1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70</v>
      </c>
    </row>
    <row r="77" spans="1:39" x14ac:dyDescent="0.25">
      <c r="A77" s="1" t="str">
        <f ca="1">IF(O77=A6,COUNTIF(O7:O77,A6),"")</f>
        <v/>
      </c>
      <c r="B77" s="1" t="str">
        <f ca="1">IF(O77=B6,COUNTIF(O7:O77,B6),"")</f>
        <v/>
      </c>
      <c r="C77" s="1" t="str">
        <f ca="1">IF(O77=C6,COUNTIF(O7:O77,C6),"")</f>
        <v/>
      </c>
      <c r="D77" s="1" t="str">
        <f ca="1">IF(O77=D6,COUNTIF(O7:O77,D6),"")</f>
        <v/>
      </c>
      <c r="E77" s="1" t="str">
        <f ca="1">IF(O77=E6,COUNTIF(O7:O77,E6),"")</f>
        <v/>
      </c>
      <c r="F77" s="1" t="str">
        <f ca="1">IF(O77=F6,COUNTIF(O7:O77,F6),"")</f>
        <v/>
      </c>
      <c r="G77" s="62">
        <f t="shared" si="4"/>
        <v>71</v>
      </c>
      <c r="H77" s="7"/>
      <c r="I77" s="129" t="str">
        <f t="shared" ca="1" si="5"/>
        <v/>
      </c>
      <c r="J77" s="129"/>
      <c r="K77" s="129"/>
      <c r="L77" s="129"/>
      <c r="M77" s="129"/>
      <c r="N77" s="129"/>
      <c r="O77" s="59" t="str">
        <f t="shared" ca="1" si="6"/>
        <v/>
      </c>
      <c r="P77" s="59"/>
      <c r="Q77" s="59"/>
      <c r="R77" s="59"/>
      <c r="S77" s="67"/>
      <c r="T77" s="6">
        <f t="shared" si="7"/>
        <v>0</v>
      </c>
      <c r="U77" s="1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71</v>
      </c>
    </row>
    <row r="78" spans="1:39" x14ac:dyDescent="0.25">
      <c r="A78" s="1" t="str">
        <f ca="1">IF(O78=A6,COUNTIF(O7:O78,A6),"")</f>
        <v/>
      </c>
      <c r="B78" s="1" t="str">
        <f ca="1">IF(O78=B6,COUNTIF(O7:O78,B6),"")</f>
        <v/>
      </c>
      <c r="C78" s="1" t="str">
        <f ca="1">IF(O78=C6,COUNTIF(O7:O78,C6),"")</f>
        <v/>
      </c>
      <c r="D78" s="1" t="str">
        <f ca="1">IF(O78=D6,COUNTIF(O7:O78,D6),"")</f>
        <v/>
      </c>
      <c r="E78" s="1" t="str">
        <f ca="1">IF(O78=E6,COUNTIF(O7:O78,E6),"")</f>
        <v/>
      </c>
      <c r="F78" s="1" t="str">
        <f ca="1">IF(O78=F6,COUNTIF(O7:O78,F6),"")</f>
        <v/>
      </c>
      <c r="G78" s="62">
        <f t="shared" si="4"/>
        <v>72</v>
      </c>
      <c r="H78" s="7"/>
      <c r="I78" s="129" t="str">
        <f t="shared" ca="1" si="5"/>
        <v/>
      </c>
      <c r="J78" s="129"/>
      <c r="K78" s="129"/>
      <c r="L78" s="129"/>
      <c r="M78" s="129"/>
      <c r="N78" s="129"/>
      <c r="O78" s="59" t="str">
        <f t="shared" ca="1" si="6"/>
        <v/>
      </c>
      <c r="P78" s="59"/>
      <c r="Q78" s="59"/>
      <c r="R78" s="59"/>
      <c r="S78" s="67"/>
      <c r="T78" s="6">
        <f t="shared" si="7"/>
        <v>0</v>
      </c>
      <c r="U78" s="1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72</v>
      </c>
    </row>
    <row r="79" spans="1:39" x14ac:dyDescent="0.25">
      <c r="A79" s="1" t="str">
        <f ca="1">IF(O79=A6,COUNTIF(O7:O79,A6),"")</f>
        <v/>
      </c>
      <c r="B79" s="1" t="str">
        <f ca="1">IF(O79=B6,COUNTIF(O7:O79,B6),"")</f>
        <v/>
      </c>
      <c r="C79" s="1" t="str">
        <f ca="1">IF(O79=C6,COUNTIF(O7:O79,C6),"")</f>
        <v/>
      </c>
      <c r="D79" s="1" t="str">
        <f ca="1">IF(O79=D6,COUNTIF(O7:O79,D6),"")</f>
        <v/>
      </c>
      <c r="E79" s="1" t="str">
        <f ca="1">IF(O79=E6,COUNTIF(O7:O79,E6),"")</f>
        <v/>
      </c>
      <c r="F79" s="1" t="str">
        <f ca="1">IF(O79=F6,COUNTIF(O7:O79,F6),"")</f>
        <v/>
      </c>
      <c r="G79" s="62">
        <f t="shared" si="4"/>
        <v>73</v>
      </c>
      <c r="H79" s="7"/>
      <c r="I79" s="129" t="str">
        <f t="shared" ca="1" si="5"/>
        <v/>
      </c>
      <c r="J79" s="129"/>
      <c r="K79" s="129"/>
      <c r="L79" s="129"/>
      <c r="M79" s="129"/>
      <c r="N79" s="129"/>
      <c r="O79" s="59" t="str">
        <f t="shared" ca="1" si="6"/>
        <v/>
      </c>
      <c r="P79" s="59"/>
      <c r="Q79" s="59"/>
      <c r="R79" s="59"/>
      <c r="S79" s="67"/>
      <c r="T79" s="6">
        <f t="shared" si="7"/>
        <v>0</v>
      </c>
      <c r="U79" s="1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73</v>
      </c>
    </row>
    <row r="80" spans="1:39" x14ac:dyDescent="0.25">
      <c r="A80" s="1" t="str">
        <f ca="1">IF(O80=A6,COUNTIF(O7:O80,A6),"")</f>
        <v/>
      </c>
      <c r="B80" s="1" t="str">
        <f ca="1">IF(O80=B6,COUNTIF(O7:O80,B6),"")</f>
        <v/>
      </c>
      <c r="C80" s="1" t="str">
        <f ca="1">IF(O80=C6,COUNTIF(O7:O80,C6),"")</f>
        <v/>
      </c>
      <c r="D80" s="1" t="str">
        <f ca="1">IF(O80=D6,COUNTIF(O7:O80,D6),"")</f>
        <v/>
      </c>
      <c r="E80" s="1" t="str">
        <f ca="1">IF(O80=E6,COUNTIF(O7:O80,E6),"")</f>
        <v/>
      </c>
      <c r="F80" s="1" t="str">
        <f ca="1">IF(O80=F6,COUNTIF(O7:O80,F6),"")</f>
        <v/>
      </c>
      <c r="G80" s="62">
        <f t="shared" si="4"/>
        <v>74</v>
      </c>
      <c r="H80" s="7"/>
      <c r="I80" s="129" t="str">
        <f t="shared" ca="1" si="5"/>
        <v/>
      </c>
      <c r="J80" s="129"/>
      <c r="K80" s="129"/>
      <c r="L80" s="129"/>
      <c r="M80" s="129"/>
      <c r="N80" s="129"/>
      <c r="O80" s="59" t="str">
        <f t="shared" ca="1" si="6"/>
        <v/>
      </c>
      <c r="P80" s="59"/>
      <c r="Q80" s="59"/>
      <c r="R80" s="59"/>
      <c r="S80" s="67"/>
      <c r="T80" s="6">
        <f t="shared" si="7"/>
        <v>0</v>
      </c>
      <c r="U80" s="1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74</v>
      </c>
    </row>
    <row r="81" spans="1:39" x14ac:dyDescent="0.25">
      <c r="A81" s="1" t="str">
        <f ca="1">IF(O81=A6,COUNTIF(O7:O81,A6),"")</f>
        <v/>
      </c>
      <c r="B81" s="1" t="str">
        <f ca="1">IF(O81=B6,COUNTIF(O7:O81,B6),"")</f>
        <v/>
      </c>
      <c r="C81" s="1" t="str">
        <f ca="1">IF(O81=C6,COUNTIF(O7:O81,C6),"")</f>
        <v/>
      </c>
      <c r="D81" s="1" t="str">
        <f ca="1">IF(O81=D6,COUNTIF(O7:O81,D6),"")</f>
        <v/>
      </c>
      <c r="E81" s="1" t="str">
        <f ca="1">IF(O81=E6,COUNTIF(O7:O81,E6),"")</f>
        <v/>
      </c>
      <c r="F81" s="1" t="str">
        <f ca="1">IF(O81=F6,COUNTIF(O7:O81,F6),"")</f>
        <v/>
      </c>
      <c r="G81" s="62">
        <f t="shared" si="4"/>
        <v>75</v>
      </c>
      <c r="H81" s="7"/>
      <c r="I81" s="129" t="str">
        <f t="shared" ca="1" si="5"/>
        <v/>
      </c>
      <c r="J81" s="129"/>
      <c r="K81" s="129"/>
      <c r="L81" s="129"/>
      <c r="M81" s="129"/>
      <c r="N81" s="129"/>
      <c r="O81" s="59" t="str">
        <f t="shared" ca="1" si="6"/>
        <v/>
      </c>
      <c r="P81" s="59"/>
      <c r="Q81" s="59"/>
      <c r="R81" s="59"/>
      <c r="S81" s="67"/>
      <c r="T81" s="6">
        <f t="shared" si="7"/>
        <v>0</v>
      </c>
      <c r="U81" s="1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75</v>
      </c>
    </row>
    <row r="82" spans="1:39" x14ac:dyDescent="0.25">
      <c r="A82" s="1" t="str">
        <f ca="1">IF(O82=A6,COUNTIF(O7:O82,A6),"")</f>
        <v/>
      </c>
      <c r="B82" s="1" t="str">
        <f ca="1">IF(O82=B6,COUNTIF(O7:O82,B6),"")</f>
        <v/>
      </c>
      <c r="C82" s="1" t="str">
        <f ca="1">IF(O82=C6,COUNTIF(O7:O82,C6),"")</f>
        <v/>
      </c>
      <c r="D82" s="1" t="str">
        <f ca="1">IF(O82=D6,COUNTIF(O7:O82,D6),"")</f>
        <v/>
      </c>
      <c r="E82" s="1" t="str">
        <f ca="1">IF(O82=E6,COUNTIF(O7:O82,E6),"")</f>
        <v/>
      </c>
      <c r="F82" s="1" t="str">
        <f ca="1">IF(O82=F6,COUNTIF(O7:O82,F6),"")</f>
        <v/>
      </c>
      <c r="G82" s="62">
        <f t="shared" si="4"/>
        <v>76</v>
      </c>
      <c r="H82" s="7"/>
      <c r="I82" s="129" t="str">
        <f t="shared" ca="1" si="5"/>
        <v/>
      </c>
      <c r="J82" s="129"/>
      <c r="K82" s="129"/>
      <c r="L82" s="129"/>
      <c r="M82" s="129"/>
      <c r="N82" s="129"/>
      <c r="O82" s="59" t="str">
        <f t="shared" ca="1" si="6"/>
        <v/>
      </c>
      <c r="P82" s="59"/>
      <c r="Q82" s="59"/>
      <c r="R82" s="59"/>
      <c r="S82" s="67"/>
      <c r="T82" s="6">
        <f t="shared" si="7"/>
        <v>0</v>
      </c>
      <c r="U82" s="1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76</v>
      </c>
    </row>
    <row r="83" spans="1:39" x14ac:dyDescent="0.25">
      <c r="A83" s="1" t="str">
        <f ca="1">IF(O83=A6,COUNTIF(O7:O83,A6),"")</f>
        <v/>
      </c>
      <c r="B83" s="1" t="str">
        <f ca="1">IF(O83=B6,COUNTIF(O7:O83,B6),"")</f>
        <v/>
      </c>
      <c r="C83" s="1" t="str">
        <f ca="1">IF(O83=C6,COUNTIF(O7:O83,C6),"")</f>
        <v/>
      </c>
      <c r="D83" s="1" t="str">
        <f ca="1">IF(O83=D6,COUNTIF(O7:O83,D6),"")</f>
        <v/>
      </c>
      <c r="E83" s="1" t="str">
        <f ca="1">IF(O83=E6,COUNTIF(O7:O83,E6),"")</f>
        <v/>
      </c>
      <c r="F83" s="1" t="str">
        <f ca="1">IF(O83=F6,COUNTIF(O7:O83,F6),"")</f>
        <v/>
      </c>
      <c r="G83" s="62">
        <f t="shared" si="4"/>
        <v>77</v>
      </c>
      <c r="H83" s="7"/>
      <c r="I83" s="129" t="str">
        <f t="shared" ca="1" si="5"/>
        <v/>
      </c>
      <c r="J83" s="129"/>
      <c r="K83" s="129"/>
      <c r="L83" s="129"/>
      <c r="M83" s="129"/>
      <c r="N83" s="129"/>
      <c r="O83" s="59" t="str">
        <f t="shared" ca="1" si="6"/>
        <v/>
      </c>
      <c r="P83" s="59"/>
      <c r="Q83" s="59"/>
      <c r="R83" s="59"/>
      <c r="S83" s="67"/>
      <c r="T83" s="6">
        <f t="shared" si="7"/>
        <v>0</v>
      </c>
      <c r="U83" s="1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77</v>
      </c>
    </row>
    <row r="84" spans="1:39" x14ac:dyDescent="0.25">
      <c r="A84" s="1" t="str">
        <f ca="1">IF(O84=A6,COUNTIF(O7:O84,A6),"")</f>
        <v/>
      </c>
      <c r="B84" s="1" t="str">
        <f ca="1">IF(O84=B6,COUNTIF(O7:O84,B6),"")</f>
        <v/>
      </c>
      <c r="C84" s="1" t="str">
        <f ca="1">IF(O84=C6,COUNTIF(O7:O84,C6),"")</f>
        <v/>
      </c>
      <c r="D84" s="1" t="str">
        <f ca="1">IF(O84=D6,COUNTIF(O7:O84,D6),"")</f>
        <v/>
      </c>
      <c r="E84" s="1" t="str">
        <f ca="1">IF(O84=E6,COUNTIF(O7:O84,E6),"")</f>
        <v/>
      </c>
      <c r="F84" s="1" t="str">
        <f ca="1">IF(O84=F6,COUNTIF(O7:O84,F6),"")</f>
        <v/>
      </c>
      <c r="G84" s="62">
        <f t="shared" si="4"/>
        <v>78</v>
      </c>
      <c r="H84" s="7"/>
      <c r="I84" s="129" t="str">
        <f t="shared" ca="1" si="5"/>
        <v/>
      </c>
      <c r="J84" s="129"/>
      <c r="K84" s="129"/>
      <c r="L84" s="129"/>
      <c r="M84" s="129"/>
      <c r="N84" s="129"/>
      <c r="O84" s="59" t="str">
        <f t="shared" ca="1" si="6"/>
        <v/>
      </c>
      <c r="P84" s="59"/>
      <c r="Q84" s="59"/>
      <c r="R84" s="59"/>
      <c r="S84" s="67"/>
      <c r="T84" s="6">
        <f t="shared" si="7"/>
        <v>0</v>
      </c>
      <c r="U84" s="14"/>
      <c r="AM84" s="1">
        <v>78</v>
      </c>
    </row>
    <row r="85" spans="1:39" x14ac:dyDescent="0.25">
      <c r="A85" s="1" t="str">
        <f ca="1">IF(O85=A6,COUNTIF(O7:O85,A6),"")</f>
        <v/>
      </c>
      <c r="B85" s="1" t="str">
        <f ca="1">IF(O85=B6,COUNTIF(O7:O85,B6),"")</f>
        <v/>
      </c>
      <c r="C85" s="1" t="str">
        <f ca="1">IF(O85=C6,COUNTIF(O7:O85,C6),"")</f>
        <v/>
      </c>
      <c r="D85" s="1" t="str">
        <f ca="1">IF(O85=D6,COUNTIF(O7:O85,D6),"")</f>
        <v/>
      </c>
      <c r="E85" s="1" t="str">
        <f ca="1">IF(O85=E6,COUNTIF(O7:O85,E6),"")</f>
        <v/>
      </c>
      <c r="F85" s="1" t="str">
        <f ca="1">IF(O85=F6,COUNTIF(O7:O85,F6),"")</f>
        <v/>
      </c>
      <c r="G85" s="62">
        <f t="shared" si="4"/>
        <v>79</v>
      </c>
      <c r="H85" s="7"/>
      <c r="I85" s="129" t="str">
        <f t="shared" ca="1" si="5"/>
        <v/>
      </c>
      <c r="J85" s="129"/>
      <c r="K85" s="129"/>
      <c r="L85" s="129"/>
      <c r="M85" s="129"/>
      <c r="N85" s="129"/>
      <c r="O85" s="59" t="str">
        <f t="shared" ca="1" si="6"/>
        <v/>
      </c>
      <c r="P85" s="59"/>
      <c r="Q85" s="59"/>
      <c r="R85" s="59"/>
      <c r="S85" s="67"/>
      <c r="T85" s="6">
        <f t="shared" si="7"/>
        <v>0</v>
      </c>
      <c r="U85" s="14"/>
      <c r="AM85" s="1">
        <v>79</v>
      </c>
    </row>
    <row r="86" spans="1:39" x14ac:dyDescent="0.25">
      <c r="A86" s="1" t="str">
        <f ca="1">IF(O86=A6,COUNTIF(O7:O86,A6),"")</f>
        <v/>
      </c>
      <c r="B86" s="1" t="str">
        <f ca="1">IF(O86=B6,COUNTIF(O7:O86,B6),"")</f>
        <v/>
      </c>
      <c r="C86" s="1" t="str">
        <f ca="1">IF(O86=C6,COUNTIF(O7:O86,C6),"")</f>
        <v/>
      </c>
      <c r="D86" s="1" t="str">
        <f ca="1">IF(O86=D6,COUNTIF(O7:O86,D6),"")</f>
        <v/>
      </c>
      <c r="E86" s="1" t="str">
        <f ca="1">IF(O86=E6,COUNTIF(O7:O86,E6),"")</f>
        <v/>
      </c>
      <c r="F86" s="1" t="str">
        <f ca="1">IF(O86=F6,COUNTIF(O7:O86,F6),"")</f>
        <v/>
      </c>
      <c r="G86" s="62">
        <f t="shared" si="4"/>
        <v>80</v>
      </c>
      <c r="H86" s="7"/>
      <c r="I86" s="129" t="str">
        <f t="shared" ca="1" si="5"/>
        <v/>
      </c>
      <c r="J86" s="129"/>
      <c r="K86" s="129"/>
      <c r="L86" s="129"/>
      <c r="M86" s="129"/>
      <c r="N86" s="129"/>
      <c r="O86" s="59" t="str">
        <f t="shared" ca="1" si="6"/>
        <v/>
      </c>
      <c r="P86" s="59"/>
      <c r="Q86" s="59"/>
      <c r="R86" s="59"/>
      <c r="S86" s="67"/>
      <c r="T86" s="6">
        <f t="shared" si="7"/>
        <v>0</v>
      </c>
      <c r="U86" s="14"/>
      <c r="AM86" s="1">
        <v>80</v>
      </c>
    </row>
    <row r="87" spans="1:39" x14ac:dyDescent="0.25">
      <c r="A87" s="1" t="str">
        <f ca="1">IF(O87=A6,COUNTIF(O7:O87,A6),"")</f>
        <v/>
      </c>
      <c r="B87" s="1" t="str">
        <f ca="1">IF(O87=B6,COUNTIF(O7:O87,B6),"")</f>
        <v/>
      </c>
      <c r="C87" s="1" t="str">
        <f ca="1">IF(O87=C6,COUNTIF(O7:O87,C6),"")</f>
        <v/>
      </c>
      <c r="D87" s="1" t="str">
        <f ca="1">IF(O87=D6,COUNTIF(O7:O87,D6),"")</f>
        <v/>
      </c>
      <c r="E87" s="1" t="str">
        <f ca="1">IF(O87=E6,COUNTIF(O7:O87,E6),"")</f>
        <v/>
      </c>
      <c r="F87" s="1" t="str">
        <f ca="1">IF(O87=F6,COUNTIF(O7:O87,F6),"")</f>
        <v/>
      </c>
      <c r="G87" s="62">
        <f t="shared" si="4"/>
        <v>81</v>
      </c>
      <c r="H87" s="7"/>
      <c r="I87" s="129" t="str">
        <f t="shared" ca="1" si="5"/>
        <v/>
      </c>
      <c r="J87" s="129"/>
      <c r="K87" s="129"/>
      <c r="L87" s="129"/>
      <c r="M87" s="129"/>
      <c r="N87" s="129"/>
      <c r="O87" s="59" t="str">
        <f t="shared" ca="1" si="6"/>
        <v/>
      </c>
      <c r="P87" s="59"/>
      <c r="Q87" s="59"/>
      <c r="R87" s="59"/>
      <c r="S87" s="67"/>
      <c r="T87" s="6">
        <f t="shared" si="7"/>
        <v>0</v>
      </c>
      <c r="U87" s="14"/>
      <c r="AM87" s="1">
        <v>81</v>
      </c>
    </row>
    <row r="88" spans="1:39" x14ac:dyDescent="0.25">
      <c r="A88" s="1" t="str">
        <f ca="1">IF(O88=A6,COUNTIF(O7:O88,A6),"")</f>
        <v/>
      </c>
      <c r="B88" s="1" t="str">
        <f ca="1">IF(O88=B6,COUNTIF(O7:O88,B6),"")</f>
        <v/>
      </c>
      <c r="C88" s="1" t="str">
        <f ca="1">IF(O88=C6,COUNTIF(O7:O88,C6),"")</f>
        <v/>
      </c>
      <c r="D88" s="1" t="str">
        <f ca="1">IF(O88=D6,COUNTIF(O7:O88,D6),"")</f>
        <v/>
      </c>
      <c r="E88" s="1" t="str">
        <f ca="1">IF(O88=E6,COUNTIF(O7:O88,E6),"")</f>
        <v/>
      </c>
      <c r="F88" s="1" t="str">
        <f ca="1">IF(O88=F6,COUNTIF(O7:O88,F6),"")</f>
        <v/>
      </c>
      <c r="G88" s="62">
        <f t="shared" si="4"/>
        <v>82</v>
      </c>
      <c r="H88" s="7"/>
      <c r="I88" s="129" t="str">
        <f t="shared" ca="1" si="5"/>
        <v/>
      </c>
      <c r="J88" s="129"/>
      <c r="K88" s="129"/>
      <c r="L88" s="129"/>
      <c r="M88" s="129"/>
      <c r="N88" s="129"/>
      <c r="O88" s="59" t="str">
        <f t="shared" ca="1" si="6"/>
        <v/>
      </c>
      <c r="P88" s="59"/>
      <c r="Q88" s="59"/>
      <c r="R88" s="59"/>
      <c r="S88" s="67"/>
      <c r="T88" s="6">
        <f t="shared" si="7"/>
        <v>0</v>
      </c>
      <c r="U88" s="14"/>
      <c r="AM88" s="1">
        <v>82</v>
      </c>
    </row>
    <row r="89" spans="1:39" x14ac:dyDescent="0.25">
      <c r="A89" s="1" t="str">
        <f ca="1">IF(O89=A6,COUNTIF(O7:O89,A6),"")</f>
        <v/>
      </c>
      <c r="B89" s="1" t="str">
        <f ca="1">IF(O89=B6,COUNTIF(O7:O89,B6),"")</f>
        <v/>
      </c>
      <c r="C89" s="1" t="str">
        <f ca="1">IF(O89=C6,COUNTIF(O7:O89,C6),"")</f>
        <v/>
      </c>
      <c r="D89" s="1" t="str">
        <f ca="1">IF(O89=D6,COUNTIF(O7:O89,D6),"")</f>
        <v/>
      </c>
      <c r="E89" s="1" t="str">
        <f ca="1">IF(O89=E6,COUNTIF(O7:O89,E6),"")</f>
        <v/>
      </c>
      <c r="F89" s="1" t="str">
        <f ca="1">IF(O89=F6,COUNTIF(O7:O89,F6),"")</f>
        <v/>
      </c>
      <c r="G89" s="62">
        <f t="shared" si="4"/>
        <v>83</v>
      </c>
      <c r="H89" s="7"/>
      <c r="I89" s="129" t="str">
        <f t="shared" ca="1" si="5"/>
        <v/>
      </c>
      <c r="J89" s="129"/>
      <c r="K89" s="129"/>
      <c r="L89" s="129"/>
      <c r="M89" s="129"/>
      <c r="N89" s="129"/>
      <c r="O89" s="59" t="str">
        <f t="shared" ca="1" si="6"/>
        <v/>
      </c>
      <c r="P89" s="59"/>
      <c r="Q89" s="59"/>
      <c r="R89" s="59"/>
      <c r="S89" s="67"/>
      <c r="T89" s="6">
        <f t="shared" si="7"/>
        <v>0</v>
      </c>
      <c r="U89" s="14"/>
      <c r="AM89" s="1">
        <v>83</v>
      </c>
    </row>
    <row r="90" spans="1:39" x14ac:dyDescent="0.25">
      <c r="A90" s="1" t="str">
        <f ca="1">IF(O90=A6,COUNTIF(O7:O90,A6),"")</f>
        <v/>
      </c>
      <c r="B90" s="1" t="str">
        <f ca="1">IF(O90=B6,COUNTIF(O7:O90,B6),"")</f>
        <v/>
      </c>
      <c r="C90" s="1" t="str">
        <f ca="1">IF(O90=C6,COUNTIF(O7:O90,C6),"")</f>
        <v/>
      </c>
      <c r="D90" s="1" t="str">
        <f ca="1">IF(O90=D6,COUNTIF(O7:O90,D6),"")</f>
        <v/>
      </c>
      <c r="E90" s="1" t="str">
        <f ca="1">IF(O90=E6,COUNTIF(O7:O90,E6),"")</f>
        <v/>
      </c>
      <c r="F90" s="1" t="str">
        <f ca="1">IF(O90=F6,COUNTIF(O7:O90,F6),"")</f>
        <v/>
      </c>
      <c r="G90" s="62">
        <f t="shared" si="4"/>
        <v>84</v>
      </c>
      <c r="H90" s="7"/>
      <c r="I90" s="129" t="str">
        <f t="shared" ca="1" si="5"/>
        <v/>
      </c>
      <c r="J90" s="129"/>
      <c r="K90" s="129"/>
      <c r="L90" s="129"/>
      <c r="M90" s="129"/>
      <c r="N90" s="129"/>
      <c r="O90" s="59" t="str">
        <f t="shared" ca="1" si="6"/>
        <v/>
      </c>
      <c r="P90" s="59"/>
      <c r="Q90" s="59"/>
      <c r="R90" s="59"/>
      <c r="S90" s="67"/>
      <c r="T90" s="6">
        <f t="shared" si="7"/>
        <v>0</v>
      </c>
      <c r="U90" s="14"/>
      <c r="AM90" s="1">
        <v>84</v>
      </c>
    </row>
    <row r="91" spans="1:39" x14ac:dyDescent="0.25">
      <c r="A91" s="1" t="str">
        <f ca="1">IF(O91=A6,COUNTIF(O7:O91,A6),"")</f>
        <v/>
      </c>
      <c r="B91" s="1" t="str">
        <f ca="1">IF(O91=B6,COUNTIF(O7:O91,B6),"")</f>
        <v/>
      </c>
      <c r="C91" s="1" t="str">
        <f ca="1">IF(O91=C6,COUNTIF(O7:O91,C6),"")</f>
        <v/>
      </c>
      <c r="D91" s="1" t="str">
        <f ca="1">IF(O91=D6,COUNTIF(O7:O91,D6),"")</f>
        <v/>
      </c>
      <c r="E91" s="1" t="str">
        <f ca="1">IF(O91=E6,COUNTIF(O7:O91,E6),"")</f>
        <v/>
      </c>
      <c r="F91" s="1" t="str">
        <f ca="1">IF(O91=F6,COUNTIF(O7:O91,F6),"")</f>
        <v/>
      </c>
      <c r="G91" s="62">
        <f t="shared" si="4"/>
        <v>85</v>
      </c>
      <c r="H91" s="7"/>
      <c r="I91" s="129" t="str">
        <f t="shared" ca="1" si="5"/>
        <v/>
      </c>
      <c r="J91" s="129"/>
      <c r="K91" s="129"/>
      <c r="L91" s="129"/>
      <c r="M91" s="129"/>
      <c r="N91" s="129"/>
      <c r="O91" s="59" t="str">
        <f t="shared" ca="1" si="6"/>
        <v/>
      </c>
      <c r="P91" s="59"/>
      <c r="Q91" s="59"/>
      <c r="R91" s="59"/>
      <c r="S91" s="67"/>
      <c r="T91" s="6">
        <f t="shared" si="7"/>
        <v>0</v>
      </c>
      <c r="U91" s="14"/>
      <c r="AM91" s="1">
        <v>85</v>
      </c>
    </row>
    <row r="92" spans="1:39" x14ac:dyDescent="0.25">
      <c r="A92" s="1" t="str">
        <f ca="1">IF(O92=A6,COUNTIF(O7:O92,A6),"")</f>
        <v/>
      </c>
      <c r="B92" s="1" t="str">
        <f ca="1">IF(O92=B6,COUNTIF(O7:O92,B6),"")</f>
        <v/>
      </c>
      <c r="C92" s="1" t="str">
        <f ca="1">IF(O92=C6,COUNTIF(O7:O92,C6),"")</f>
        <v/>
      </c>
      <c r="D92" s="1" t="str">
        <f ca="1">IF(O92=D6,COUNTIF(O7:O92,D6),"")</f>
        <v/>
      </c>
      <c r="E92" s="1" t="str">
        <f ca="1">IF(O92=E6,COUNTIF(O7:O92,E6),"")</f>
        <v/>
      </c>
      <c r="F92" s="1" t="str">
        <f ca="1">IF(O92=F6,COUNTIF(O7:O92,F6),"")</f>
        <v/>
      </c>
      <c r="G92" s="62">
        <f t="shared" si="4"/>
        <v>86</v>
      </c>
      <c r="H92" s="7"/>
      <c r="I92" s="129" t="str">
        <f t="shared" ca="1" si="5"/>
        <v/>
      </c>
      <c r="J92" s="129"/>
      <c r="K92" s="129"/>
      <c r="L92" s="129"/>
      <c r="M92" s="129"/>
      <c r="N92" s="129"/>
      <c r="O92" s="59" t="str">
        <f t="shared" ca="1" si="6"/>
        <v/>
      </c>
      <c r="P92" s="59"/>
      <c r="Q92" s="59"/>
      <c r="R92" s="59"/>
      <c r="S92" s="67"/>
      <c r="T92" s="6">
        <f t="shared" si="7"/>
        <v>0</v>
      </c>
      <c r="U92" s="14"/>
      <c r="AM92" s="1">
        <v>86</v>
      </c>
    </row>
    <row r="93" spans="1:39" x14ac:dyDescent="0.25">
      <c r="A93" s="1" t="str">
        <f ca="1">IF(O93=A6,COUNTIF(O7:O93,A6),"")</f>
        <v/>
      </c>
      <c r="B93" s="1" t="str">
        <f ca="1">IF(O93=B6,COUNTIF(O7:O93,B6),"")</f>
        <v/>
      </c>
      <c r="C93" s="1" t="str">
        <f ca="1">IF(O93=C6,COUNTIF(O7:O93,C6),"")</f>
        <v/>
      </c>
      <c r="D93" s="1" t="str">
        <f ca="1">IF(O93=D6,COUNTIF(O7:O93,D6),"")</f>
        <v/>
      </c>
      <c r="E93" s="1" t="str">
        <f ca="1">IF(O93=E6,COUNTIF(O7:O93,E6),"")</f>
        <v/>
      </c>
      <c r="F93" s="1" t="str">
        <f ca="1">IF(O93=F6,COUNTIF(O7:O93,F6),"")</f>
        <v/>
      </c>
      <c r="G93" s="62">
        <f t="shared" si="4"/>
        <v>87</v>
      </c>
      <c r="H93" s="7"/>
      <c r="I93" s="129" t="str">
        <f t="shared" ca="1" si="5"/>
        <v/>
      </c>
      <c r="J93" s="129"/>
      <c r="K93" s="129"/>
      <c r="L93" s="129"/>
      <c r="M93" s="129"/>
      <c r="N93" s="129"/>
      <c r="O93" s="59" t="str">
        <f t="shared" ca="1" si="6"/>
        <v/>
      </c>
      <c r="P93" s="59"/>
      <c r="Q93" s="59"/>
      <c r="R93" s="59"/>
      <c r="S93" s="67"/>
      <c r="T93" s="6">
        <f t="shared" si="7"/>
        <v>0</v>
      </c>
      <c r="U93" s="14"/>
      <c r="AM93" s="1">
        <v>87</v>
      </c>
    </row>
    <row r="94" spans="1:39" x14ac:dyDescent="0.25">
      <c r="A94" s="1" t="str">
        <f ca="1">IF(O94=A6,COUNTIF(O7:O94,A6),"")</f>
        <v/>
      </c>
      <c r="B94" s="1" t="str">
        <f ca="1">IF(O94=B6,COUNTIF(O7:O94,B6),"")</f>
        <v/>
      </c>
      <c r="C94" s="1" t="str">
        <f ca="1">IF(O94=C6,COUNTIF(O7:O94,C6),"")</f>
        <v/>
      </c>
      <c r="D94" s="1" t="str">
        <f ca="1">IF(O94=D6,COUNTIF(O7:O94,D6),"")</f>
        <v/>
      </c>
      <c r="E94" s="1" t="str">
        <f ca="1">IF(O94=E6,COUNTIF(O7:O94,E6),"")</f>
        <v/>
      </c>
      <c r="F94" s="1" t="str">
        <f ca="1">IF(O94=F6,COUNTIF(O7:O94,F6),"")</f>
        <v/>
      </c>
      <c r="G94" s="62">
        <f t="shared" si="4"/>
        <v>88</v>
      </c>
      <c r="H94" s="7"/>
      <c r="I94" s="129" t="str">
        <f t="shared" ca="1" si="5"/>
        <v/>
      </c>
      <c r="J94" s="129"/>
      <c r="K94" s="129"/>
      <c r="L94" s="129"/>
      <c r="M94" s="129"/>
      <c r="N94" s="129"/>
      <c r="O94" s="59" t="str">
        <f t="shared" ca="1" si="6"/>
        <v/>
      </c>
      <c r="P94" s="59"/>
      <c r="Q94" s="59"/>
      <c r="R94" s="59"/>
      <c r="S94" s="67"/>
      <c r="T94" s="6">
        <f t="shared" si="7"/>
        <v>0</v>
      </c>
      <c r="U94" s="14"/>
      <c r="AM94" s="1">
        <v>88</v>
      </c>
    </row>
    <row r="95" spans="1:39" x14ac:dyDescent="0.25">
      <c r="A95" s="1" t="str">
        <f ca="1">IF(O95=A6,COUNTIF(O7:O95,A6),"")</f>
        <v/>
      </c>
      <c r="B95" s="1" t="str">
        <f ca="1">IF(O95=B6,COUNTIF(O7:O95,B6),"")</f>
        <v/>
      </c>
      <c r="C95" s="1" t="str">
        <f ca="1">IF(O95=C6,COUNTIF(O7:O95,C6),"")</f>
        <v/>
      </c>
      <c r="D95" s="1" t="str">
        <f ca="1">IF(O95=D6,COUNTIF(O7:O95,D6),"")</f>
        <v/>
      </c>
      <c r="E95" s="1" t="str">
        <f ca="1">IF(O95=E6,COUNTIF(O7:O95,E6),"")</f>
        <v/>
      </c>
      <c r="F95" s="1" t="str">
        <f ca="1">IF(O95=F6,COUNTIF(O7:O95,F6),"")</f>
        <v/>
      </c>
      <c r="G95" s="62">
        <f t="shared" si="4"/>
        <v>89</v>
      </c>
      <c r="H95" s="7"/>
      <c r="I95" s="129" t="str">
        <f t="shared" ca="1" si="5"/>
        <v/>
      </c>
      <c r="J95" s="129"/>
      <c r="K95" s="129"/>
      <c r="L95" s="129"/>
      <c r="M95" s="129"/>
      <c r="N95" s="129"/>
      <c r="O95" s="59" t="str">
        <f t="shared" ca="1" si="6"/>
        <v/>
      </c>
      <c r="P95" s="59"/>
      <c r="Q95" s="59"/>
      <c r="R95" s="59"/>
      <c r="S95" s="67"/>
      <c r="T95" s="6">
        <f t="shared" si="7"/>
        <v>0</v>
      </c>
      <c r="U95" s="14"/>
      <c r="AM95" s="1">
        <v>89</v>
      </c>
    </row>
    <row r="96" spans="1:39" x14ac:dyDescent="0.25">
      <c r="A96" s="1" t="str">
        <f ca="1">IF(O96=A6,COUNTIF(O7:O96,A6),"")</f>
        <v/>
      </c>
      <c r="B96" s="1" t="str">
        <f ca="1">IF(O96=B6,COUNTIF(O7:O96,B6),"")</f>
        <v/>
      </c>
      <c r="C96" s="1" t="str">
        <f ca="1">IF(O96=C6,COUNTIF(O7:O96,C6),"")</f>
        <v/>
      </c>
      <c r="D96" s="1" t="str">
        <f ca="1">IF(O96=D6,COUNTIF(O7:O96,D6),"")</f>
        <v/>
      </c>
      <c r="E96" s="1" t="str">
        <f ca="1">IF(O96=E6,COUNTIF(O7:O96,E6),"")</f>
        <v/>
      </c>
      <c r="F96" s="1" t="str">
        <f ca="1">IF(O96=F6,COUNTIF(O7:O96,F6),"")</f>
        <v/>
      </c>
      <c r="G96" s="62">
        <f t="shared" si="4"/>
        <v>90</v>
      </c>
      <c r="H96" s="7"/>
      <c r="I96" s="129" t="str">
        <f t="shared" ca="1" si="5"/>
        <v/>
      </c>
      <c r="J96" s="129"/>
      <c r="K96" s="129"/>
      <c r="L96" s="129"/>
      <c r="M96" s="129"/>
      <c r="N96" s="129"/>
      <c r="O96" s="59" t="str">
        <f t="shared" ca="1" si="6"/>
        <v/>
      </c>
      <c r="P96" s="59"/>
      <c r="Q96" s="59"/>
      <c r="R96" s="59"/>
      <c r="S96" s="67"/>
      <c r="T96" s="6">
        <f t="shared" si="7"/>
        <v>0</v>
      </c>
      <c r="U96" s="14"/>
      <c r="AM96" s="1">
        <v>90</v>
      </c>
    </row>
    <row r="97" spans="1:39" x14ac:dyDescent="0.25">
      <c r="A97" s="1" t="str">
        <f ca="1">IF(O97=A6,COUNTIF(O7:O97,A6),"")</f>
        <v/>
      </c>
      <c r="B97" s="1" t="str">
        <f ca="1">IF(O97=B6,COUNTIF(O7:O97,B6),"")</f>
        <v/>
      </c>
      <c r="C97" s="1" t="str">
        <f ca="1">IF(O97=C6,COUNTIF(O7:O97,C6),"")</f>
        <v/>
      </c>
      <c r="D97" s="1" t="str">
        <f ca="1">IF(O97=D6,COUNTIF(O7:O97,D6),"")</f>
        <v/>
      </c>
      <c r="E97" s="1" t="str">
        <f ca="1">IF(O97=E6,COUNTIF(O7:O97,E6),"")</f>
        <v/>
      </c>
      <c r="F97" s="1" t="str">
        <f ca="1">IF(O97=F6,COUNTIF(O7:O97,F6),"")</f>
        <v/>
      </c>
      <c r="G97" s="62">
        <f t="shared" si="4"/>
        <v>91</v>
      </c>
      <c r="H97" s="7"/>
      <c r="I97" s="129" t="str">
        <f t="shared" ca="1" si="5"/>
        <v/>
      </c>
      <c r="J97" s="129"/>
      <c r="K97" s="129"/>
      <c r="L97" s="129"/>
      <c r="M97" s="129"/>
      <c r="N97" s="129"/>
      <c r="O97" s="59" t="str">
        <f t="shared" ca="1" si="6"/>
        <v/>
      </c>
      <c r="P97" s="59"/>
      <c r="Q97" s="59"/>
      <c r="R97" s="59"/>
      <c r="S97" s="67"/>
      <c r="T97" s="6">
        <f t="shared" si="7"/>
        <v>0</v>
      </c>
      <c r="U97" s="14"/>
      <c r="AM97" s="1">
        <v>91</v>
      </c>
    </row>
    <row r="98" spans="1:39" x14ac:dyDescent="0.25">
      <c r="A98" s="1" t="str">
        <f ca="1">IF(O98=A6,COUNTIF(O7:O98,A6),"")</f>
        <v/>
      </c>
      <c r="B98" s="1" t="str">
        <f ca="1">IF(O98=B6,COUNTIF(O7:O98,B6),"")</f>
        <v/>
      </c>
      <c r="C98" s="1" t="str">
        <f ca="1">IF(O98=C6,COUNTIF(O7:O98,C6),"")</f>
        <v/>
      </c>
      <c r="D98" s="1" t="str">
        <f ca="1">IF(O98=D6,COUNTIF(O7:O98,D6),"")</f>
        <v/>
      </c>
      <c r="E98" s="1" t="str">
        <f ca="1">IF(O98=E6,COUNTIF(O7:O98,E6),"")</f>
        <v/>
      </c>
      <c r="F98" s="1" t="str">
        <f ca="1">IF(O98=F6,COUNTIF(O7:O98,F6),"")</f>
        <v/>
      </c>
      <c r="G98" s="62">
        <f t="shared" si="4"/>
        <v>92</v>
      </c>
      <c r="H98" s="7"/>
      <c r="I98" s="129" t="str">
        <f t="shared" ca="1" si="5"/>
        <v/>
      </c>
      <c r="J98" s="129"/>
      <c r="K98" s="129"/>
      <c r="L98" s="129"/>
      <c r="M98" s="129"/>
      <c r="N98" s="129"/>
      <c r="O98" s="59" t="str">
        <f t="shared" ca="1" si="6"/>
        <v/>
      </c>
      <c r="P98" s="59"/>
      <c r="Q98" s="59"/>
      <c r="R98" s="59"/>
      <c r="S98" s="67"/>
      <c r="T98" s="6">
        <f t="shared" si="7"/>
        <v>0</v>
      </c>
      <c r="U98" s="14"/>
      <c r="AM98" s="1">
        <v>92</v>
      </c>
    </row>
    <row r="99" spans="1:39" x14ac:dyDescent="0.25">
      <c r="A99" s="1" t="str">
        <f ca="1">IF(O99=A6,COUNTIF(O7:O99,A6),"")</f>
        <v/>
      </c>
      <c r="B99" s="1" t="str">
        <f ca="1">IF(O99=B6,COUNTIF(O7:O99,B6),"")</f>
        <v/>
      </c>
      <c r="C99" s="1" t="str">
        <f ca="1">IF(O99=C6,COUNTIF(O7:O99,C6),"")</f>
        <v/>
      </c>
      <c r="D99" s="1" t="str">
        <f ca="1">IF(O99=D6,COUNTIF(O7:O99,D6),"")</f>
        <v/>
      </c>
      <c r="E99" s="1" t="str">
        <f ca="1">IF(O99=E6,COUNTIF(O7:O99,E6),"")</f>
        <v/>
      </c>
      <c r="F99" s="1" t="str">
        <f ca="1">IF(O99=F6,COUNTIF(O7:O99,F6),"")</f>
        <v/>
      </c>
      <c r="G99" s="62">
        <f t="shared" si="4"/>
        <v>93</v>
      </c>
      <c r="H99" s="7"/>
      <c r="I99" s="129" t="str">
        <f t="shared" ca="1" si="5"/>
        <v/>
      </c>
      <c r="J99" s="129"/>
      <c r="K99" s="129"/>
      <c r="L99" s="129"/>
      <c r="M99" s="129"/>
      <c r="N99" s="129"/>
      <c r="O99" s="59" t="str">
        <f t="shared" ca="1" si="6"/>
        <v/>
      </c>
      <c r="P99" s="59"/>
      <c r="Q99" s="59"/>
      <c r="R99" s="59"/>
      <c r="S99" s="67"/>
      <c r="T99" s="6">
        <f t="shared" si="7"/>
        <v>0</v>
      </c>
      <c r="U99" s="14"/>
      <c r="AM99" s="1">
        <v>93</v>
      </c>
    </row>
    <row r="100" spans="1:39" x14ac:dyDescent="0.25">
      <c r="A100" s="1" t="str">
        <f ca="1">IF(O100=A6,COUNTIF(O7:O100,A6),"")</f>
        <v/>
      </c>
      <c r="B100" s="1" t="str">
        <f ca="1">IF(O100=B6,COUNTIF(O7:O100,B6),"")</f>
        <v/>
      </c>
      <c r="C100" s="1" t="str">
        <f ca="1">IF(O100=C6,COUNTIF(O7:O100,C6),"")</f>
        <v/>
      </c>
      <c r="D100" s="1" t="str">
        <f ca="1">IF(O100=D6,COUNTIF(O7:O100,D6),"")</f>
        <v/>
      </c>
      <c r="E100" s="1" t="str">
        <f ca="1">IF(O100=E6,COUNTIF(O7:O100,E6),"")</f>
        <v/>
      </c>
      <c r="F100" s="1" t="str">
        <f ca="1">IF(O100=F6,COUNTIF(O7:O100,F6),"")</f>
        <v/>
      </c>
      <c r="G100" s="62">
        <f t="shared" si="4"/>
        <v>94</v>
      </c>
      <c r="H100" s="7"/>
      <c r="I100" s="129" t="str">
        <f t="shared" ca="1" si="5"/>
        <v/>
      </c>
      <c r="J100" s="129"/>
      <c r="K100" s="129"/>
      <c r="L100" s="129"/>
      <c r="M100" s="129"/>
      <c r="N100" s="129"/>
      <c r="O100" s="59" t="str">
        <f t="shared" ca="1" si="6"/>
        <v/>
      </c>
      <c r="P100" s="59"/>
      <c r="Q100" s="59"/>
      <c r="R100" s="59"/>
      <c r="S100" s="67"/>
      <c r="T100" s="6">
        <f t="shared" si="7"/>
        <v>0</v>
      </c>
      <c r="U100" s="14"/>
      <c r="AM100" s="1">
        <v>94</v>
      </c>
    </row>
    <row r="101" spans="1:39" x14ac:dyDescent="0.25">
      <c r="A101" s="1" t="str">
        <f ca="1">IF(O101=A6,COUNTIF(O7:O101,A6),"")</f>
        <v/>
      </c>
      <c r="B101" s="1" t="str">
        <f ca="1">IF(O101=B6,COUNTIF(O7:O101,B6),"")</f>
        <v/>
      </c>
      <c r="C101" s="1" t="str">
        <f ca="1">IF(O101=C6,COUNTIF(O7:O101,C6),"")</f>
        <v/>
      </c>
      <c r="D101" s="1" t="str">
        <f ca="1">IF(O101=D6,COUNTIF(O7:O101,D6),"")</f>
        <v/>
      </c>
      <c r="E101" s="1" t="str">
        <f ca="1">IF(O101=E6,COUNTIF(O7:O101,E6),"")</f>
        <v/>
      </c>
      <c r="F101" s="1" t="str">
        <f ca="1">IF(O101=F6,COUNTIF(O7:O101,F6),"")</f>
        <v/>
      </c>
      <c r="G101" s="62">
        <f t="shared" si="4"/>
        <v>95</v>
      </c>
      <c r="H101" s="7"/>
      <c r="I101" s="129" t="str">
        <f t="shared" ca="1" si="5"/>
        <v/>
      </c>
      <c r="J101" s="129"/>
      <c r="K101" s="129"/>
      <c r="L101" s="129"/>
      <c r="M101" s="129"/>
      <c r="N101" s="129"/>
      <c r="O101" s="59" t="str">
        <f t="shared" ca="1" si="6"/>
        <v/>
      </c>
      <c r="P101" s="59"/>
      <c r="Q101" s="59"/>
      <c r="R101" s="59"/>
      <c r="S101" s="67"/>
      <c r="T101" s="6">
        <f t="shared" si="7"/>
        <v>0</v>
      </c>
      <c r="U101" s="14"/>
      <c r="AM101" s="1">
        <v>95</v>
      </c>
    </row>
    <row r="102" spans="1:39" x14ac:dyDescent="0.25">
      <c r="A102" s="1" t="str">
        <f ca="1">IF(O102=A6,COUNTIF(O7:O102,A6),"")</f>
        <v/>
      </c>
      <c r="B102" s="1" t="str">
        <f ca="1">IF(O102=B6,COUNTIF(O7:O102,B6),"")</f>
        <v/>
      </c>
      <c r="C102" s="1" t="str">
        <f ca="1">IF(O102=C6,COUNTIF(O7:O102,C6),"")</f>
        <v/>
      </c>
      <c r="D102" s="1" t="str">
        <f ca="1">IF(O102=D6,COUNTIF(O7:O102,D6),"")</f>
        <v/>
      </c>
      <c r="E102" s="1" t="str">
        <f ca="1">IF(O102=E6,COUNTIF(O7:O102,E6),"")</f>
        <v/>
      </c>
      <c r="F102" s="1" t="str">
        <f ca="1">IF(O102=F6,COUNTIF(O7:O102,F6),"")</f>
        <v/>
      </c>
      <c r="G102" s="62">
        <f t="shared" si="4"/>
        <v>96</v>
      </c>
      <c r="H102" s="7"/>
      <c r="I102" s="129" t="str">
        <f t="shared" ca="1" si="5"/>
        <v/>
      </c>
      <c r="J102" s="129"/>
      <c r="K102" s="129"/>
      <c r="L102" s="129"/>
      <c r="M102" s="129"/>
      <c r="N102" s="129"/>
      <c r="O102" s="59" t="str">
        <f t="shared" ca="1" si="6"/>
        <v/>
      </c>
      <c r="P102" s="59"/>
      <c r="Q102" s="59"/>
      <c r="R102" s="59"/>
      <c r="S102" s="67"/>
      <c r="T102" s="6">
        <f t="shared" si="7"/>
        <v>0</v>
      </c>
      <c r="U102" s="14"/>
      <c r="AM102" s="1">
        <v>96</v>
      </c>
    </row>
    <row r="103" spans="1:39" x14ac:dyDescent="0.25">
      <c r="A103" s="1" t="str">
        <f ca="1">IF(O103=A6,COUNTIF(O7:O103,A6),"")</f>
        <v/>
      </c>
      <c r="B103" s="1" t="str">
        <f ca="1">IF(O103=B6,COUNTIF(O7:O103,B6),"")</f>
        <v/>
      </c>
      <c r="C103" s="1" t="str">
        <f ca="1">IF(O103=C6,COUNTIF(O7:O103,C6),"")</f>
        <v/>
      </c>
      <c r="D103" s="1" t="str">
        <f ca="1">IF(O103=D6,COUNTIF(O7:O103,D6),"")</f>
        <v/>
      </c>
      <c r="E103" s="1" t="str">
        <f ca="1">IF(O103=E6,COUNTIF(O7:O103,E6),"")</f>
        <v/>
      </c>
      <c r="F103" s="1" t="str">
        <f ca="1">IF(O103=F6,COUNTIF(O7:O103,F6),"")</f>
        <v/>
      </c>
      <c r="G103" s="62">
        <f t="shared" si="4"/>
        <v>97</v>
      </c>
      <c r="H103" s="7"/>
      <c r="I103" s="129" t="str">
        <f t="shared" ca="1" si="5"/>
        <v/>
      </c>
      <c r="J103" s="129"/>
      <c r="K103" s="129"/>
      <c r="L103" s="129"/>
      <c r="M103" s="129"/>
      <c r="N103" s="129"/>
      <c r="O103" s="59" t="str">
        <f t="shared" ca="1" si="6"/>
        <v/>
      </c>
      <c r="P103" s="59"/>
      <c r="Q103" s="59"/>
      <c r="R103" s="59"/>
      <c r="S103" s="67"/>
      <c r="T103" s="6">
        <f t="shared" si="7"/>
        <v>0</v>
      </c>
      <c r="U103" s="14"/>
      <c r="AM103" s="1">
        <v>97</v>
      </c>
    </row>
    <row r="104" spans="1:39" x14ac:dyDescent="0.25">
      <c r="A104" s="1" t="str">
        <f ca="1">IF(O104=A6,COUNTIF(O7:O104,A6),"")</f>
        <v/>
      </c>
      <c r="B104" s="1" t="str">
        <f ca="1">IF(O104=B6,COUNTIF(O7:O104,B6),"")</f>
        <v/>
      </c>
      <c r="C104" s="1" t="str">
        <f ca="1">IF(O104=C6,COUNTIF(O7:O104,C6),"")</f>
        <v/>
      </c>
      <c r="D104" s="1" t="str">
        <f ca="1">IF(O104=D6,COUNTIF(O7:O104,D6),"")</f>
        <v/>
      </c>
      <c r="E104" s="1" t="str">
        <f ca="1">IF(O104=E6,COUNTIF(O7:O104,E6),"")</f>
        <v/>
      </c>
      <c r="F104" s="1" t="str">
        <f ca="1">IF(O104=F6,COUNTIF(O7:O104,F6),"")</f>
        <v/>
      </c>
      <c r="G104" s="62">
        <f t="shared" si="4"/>
        <v>98</v>
      </c>
      <c r="H104" s="7"/>
      <c r="I104" s="129" t="str">
        <f t="shared" ca="1" si="5"/>
        <v/>
      </c>
      <c r="J104" s="129"/>
      <c r="K104" s="129"/>
      <c r="L104" s="129"/>
      <c r="M104" s="129"/>
      <c r="N104" s="129"/>
      <c r="O104" s="59" t="str">
        <f t="shared" ca="1" si="6"/>
        <v/>
      </c>
      <c r="P104" s="59"/>
      <c r="Q104" s="59"/>
      <c r="R104" s="59"/>
      <c r="S104" s="67"/>
      <c r="T104" s="6">
        <f t="shared" si="7"/>
        <v>0</v>
      </c>
      <c r="U104" s="14"/>
      <c r="AM104" s="1">
        <v>98</v>
      </c>
    </row>
    <row r="105" spans="1:39" x14ac:dyDescent="0.25">
      <c r="A105" s="1" t="str">
        <f ca="1">IF(O105=A6,COUNTIF(O7:O105,A6),"")</f>
        <v/>
      </c>
      <c r="B105" s="1" t="str">
        <f ca="1">IF(O105=B6,COUNTIF(O7:O105,B6),"")</f>
        <v/>
      </c>
      <c r="C105" s="1" t="str">
        <f ca="1">IF(O105=C6,COUNTIF(O7:O105,C6),"")</f>
        <v/>
      </c>
      <c r="D105" s="1" t="str">
        <f ca="1">IF(O105=D6,COUNTIF(O7:O105,D6),"")</f>
        <v/>
      </c>
      <c r="E105" s="1" t="str">
        <f ca="1">IF(O105=E6,COUNTIF(O7:O105,E6),"")</f>
        <v/>
      </c>
      <c r="F105" s="1" t="str">
        <f ca="1">IF(O105=F6,COUNTIF(O7:O105,F6),"")</f>
        <v/>
      </c>
      <c r="G105" s="62">
        <f t="shared" si="4"/>
        <v>99</v>
      </c>
      <c r="H105" s="7"/>
      <c r="I105" s="129" t="str">
        <f t="shared" ca="1" si="5"/>
        <v/>
      </c>
      <c r="J105" s="129"/>
      <c r="K105" s="129"/>
      <c r="L105" s="129"/>
      <c r="M105" s="129"/>
      <c r="N105" s="129"/>
      <c r="O105" s="59" t="str">
        <f t="shared" ca="1" si="6"/>
        <v/>
      </c>
      <c r="P105" s="59"/>
      <c r="Q105" s="59"/>
      <c r="R105" s="59"/>
      <c r="S105" s="67"/>
      <c r="T105" s="6">
        <f t="shared" si="7"/>
        <v>0</v>
      </c>
      <c r="U105" s="14"/>
      <c r="AM105" s="1">
        <v>99</v>
      </c>
    </row>
    <row r="106" spans="1:39" x14ac:dyDescent="0.25">
      <c r="A106" s="1" t="str">
        <f ca="1">IF(O106=A6,COUNTIF(O7:O106,A6),"")</f>
        <v/>
      </c>
      <c r="B106" s="1" t="str">
        <f ca="1">IF(O106=B6,COUNTIF(O7:O106,B6),"")</f>
        <v/>
      </c>
      <c r="C106" s="1" t="str">
        <f ca="1">IF(O106=C6,COUNTIF(O7:O106,C6),"")</f>
        <v/>
      </c>
      <c r="D106" s="1" t="str">
        <f ca="1">IF(O106=D6,COUNTIF(O7:O106,D6),"")</f>
        <v/>
      </c>
      <c r="E106" s="1" t="str">
        <f ca="1">IF(O106=E6,COUNTIF(O7:O106,E6),"")</f>
        <v/>
      </c>
      <c r="F106" s="1" t="str">
        <f ca="1">IF(O106=F6,COUNTIF(O7:O106,F6),"")</f>
        <v/>
      </c>
      <c r="G106" s="62">
        <f t="shared" si="4"/>
        <v>100</v>
      </c>
      <c r="H106" s="7"/>
      <c r="I106" s="129" t="str">
        <f t="shared" ca="1" si="5"/>
        <v/>
      </c>
      <c r="J106" s="129"/>
      <c r="K106" s="129"/>
      <c r="L106" s="129"/>
      <c r="M106" s="129"/>
      <c r="N106" s="129"/>
      <c r="O106" s="59" t="str">
        <f t="shared" ca="1" si="6"/>
        <v/>
      </c>
      <c r="P106" s="59"/>
      <c r="Q106" s="59"/>
      <c r="R106" s="59"/>
      <c r="S106" s="67"/>
      <c r="T106" s="6">
        <f t="shared" si="7"/>
        <v>0</v>
      </c>
      <c r="U106" s="14"/>
      <c r="AM106" s="1">
        <v>100</v>
      </c>
    </row>
    <row r="107" spans="1:39" x14ac:dyDescent="0.25">
      <c r="G107" s="131" t="str">
        <f ca="1">CONCATENATE($G$5," ","Individual Medal Winners")</f>
        <v>Intermediate Girls Individual Medal Winners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6" t="s">
        <v>9</v>
      </c>
    </row>
    <row r="108" spans="1:39" x14ac:dyDescent="0.25">
      <c r="G108" s="62" t="s">
        <v>0</v>
      </c>
      <c r="H108" s="62" t="s">
        <v>1</v>
      </c>
      <c r="I108" s="132" t="s">
        <v>2</v>
      </c>
      <c r="J108" s="132"/>
      <c r="K108" s="132"/>
      <c r="L108" s="132"/>
      <c r="M108" s="132"/>
      <c r="N108" s="132"/>
      <c r="O108" s="4" t="s">
        <v>82</v>
      </c>
      <c r="P108" s="4"/>
      <c r="Q108" s="4"/>
      <c r="R108" s="4"/>
      <c r="S108" s="1" t="s">
        <v>3</v>
      </c>
    </row>
    <row r="109" spans="1:39" x14ac:dyDescent="0.25">
      <c r="G109" s="62">
        <v>1</v>
      </c>
      <c r="H109" s="61">
        <f t="shared" ref="H109:O111" si="8">IF(H7=0,"",H7)</f>
        <v>91</v>
      </c>
      <c r="I109" s="129" t="str">
        <f t="shared" ca="1" si="8"/>
        <v>Lilli Carr</v>
      </c>
      <c r="J109" s="129" t="str">
        <f t="shared" si="8"/>
        <v/>
      </c>
      <c r="K109" s="129" t="str">
        <f t="shared" si="8"/>
        <v/>
      </c>
      <c r="L109" s="129" t="str">
        <f t="shared" si="8"/>
        <v/>
      </c>
      <c r="M109" s="129" t="str">
        <f t="shared" si="8"/>
        <v/>
      </c>
      <c r="N109" s="129" t="str">
        <f t="shared" si="8"/>
        <v/>
      </c>
      <c r="O109" s="59" t="str">
        <f t="shared" ca="1" si="8"/>
        <v>North Yorkshire</v>
      </c>
      <c r="P109" s="59"/>
      <c r="Q109" s="59"/>
      <c r="R109" s="59"/>
      <c r="S109" s="70">
        <f>IF(S7=0,"",S7)</f>
        <v>16.21</v>
      </c>
      <c r="T109" s="6">
        <f>IF(H109="",0,1)</f>
        <v>1</v>
      </c>
    </row>
    <row r="110" spans="1:39" x14ac:dyDescent="0.25">
      <c r="G110" s="62">
        <v>2</v>
      </c>
      <c r="H110" s="61">
        <f t="shared" si="8"/>
        <v>76</v>
      </c>
      <c r="I110" s="129" t="str">
        <f t="shared" ca="1" si="8"/>
        <v>Holly Peck</v>
      </c>
      <c r="J110" s="129" t="str">
        <f t="shared" si="8"/>
        <v/>
      </c>
      <c r="K110" s="129" t="str">
        <f t="shared" si="8"/>
        <v/>
      </c>
      <c r="L110" s="129" t="str">
        <f t="shared" si="8"/>
        <v/>
      </c>
      <c r="M110" s="129" t="str">
        <f t="shared" si="8"/>
        <v/>
      </c>
      <c r="N110" s="129" t="str">
        <f t="shared" si="8"/>
        <v/>
      </c>
      <c r="O110" s="59" t="str">
        <f t="shared" ca="1" si="8"/>
        <v>Northumberland</v>
      </c>
      <c r="P110" s="59"/>
      <c r="Q110" s="59"/>
      <c r="R110" s="59"/>
      <c r="S110" s="70">
        <f>IF(S8=0,"",S8)</f>
        <v>16.27</v>
      </c>
      <c r="T110" s="6">
        <f>IF(H110="",0,1)</f>
        <v>1</v>
      </c>
    </row>
    <row r="111" spans="1:39" x14ac:dyDescent="0.25">
      <c r="G111" s="62">
        <v>3</v>
      </c>
      <c r="H111" s="61">
        <f t="shared" si="8"/>
        <v>42</v>
      </c>
      <c r="I111" s="129" t="str">
        <f t="shared" ca="1" si="8"/>
        <v>Emily Chong</v>
      </c>
      <c r="J111" s="129" t="str">
        <f t="shared" si="8"/>
        <v/>
      </c>
      <c r="K111" s="129" t="str">
        <f t="shared" si="8"/>
        <v/>
      </c>
      <c r="L111" s="129" t="str">
        <f t="shared" si="8"/>
        <v/>
      </c>
      <c r="M111" s="129" t="str">
        <f t="shared" si="8"/>
        <v/>
      </c>
      <c r="N111" s="129" t="str">
        <f t="shared" si="8"/>
        <v/>
      </c>
      <c r="O111" s="59" t="str">
        <f t="shared" ca="1" si="8"/>
        <v>Durham</v>
      </c>
      <c r="P111" s="59"/>
      <c r="Q111" s="59"/>
      <c r="R111" s="59"/>
      <c r="S111" s="70">
        <f>IF(S9=0,"",S9)</f>
        <v>16.329999999999998</v>
      </c>
      <c r="T111" s="6">
        <f>IF(H111="",0,1)</f>
        <v>1</v>
      </c>
    </row>
    <row r="112" spans="1:39" x14ac:dyDescent="0.25">
      <c r="T112" s="6" t="s">
        <v>10</v>
      </c>
    </row>
    <row r="113" spans="1:39" x14ac:dyDescent="0.25">
      <c r="A113"/>
      <c r="B113"/>
      <c r="C113"/>
      <c r="D113"/>
      <c r="E113"/>
      <c r="F113"/>
      <c r="G113" s="131" t="str">
        <f ca="1">CONCATENATE($G$5," ","Team Results")</f>
        <v>Intermediate Girls Team Results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6" t="s">
        <v>11</v>
      </c>
      <c r="U113" s="104"/>
      <c r="V113" s="104"/>
      <c r="W113" s="23"/>
      <c r="X113" s="24"/>
      <c r="Y113" s="25" t="str">
        <f ca="1">G113</f>
        <v>Intermediate Girls Team Results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6"/>
      <c r="AM113"/>
    </row>
    <row r="114" spans="1:39" x14ac:dyDescent="0.25">
      <c r="A114"/>
      <c r="B114"/>
      <c r="C114"/>
      <c r="D114"/>
      <c r="E114"/>
      <c r="F114"/>
      <c r="G114" s="4"/>
      <c r="H114" s="4" t="s">
        <v>13</v>
      </c>
      <c r="I114" s="4"/>
      <c r="J114" s="4"/>
      <c r="M114" s="4" t="s">
        <v>14</v>
      </c>
      <c r="N114" s="4" t="s">
        <v>15</v>
      </c>
      <c r="O114" s="4" t="s">
        <v>16</v>
      </c>
      <c r="P114" s="4" t="s">
        <v>17</v>
      </c>
      <c r="Q114" s="4" t="s">
        <v>18</v>
      </c>
      <c r="R114" s="4" t="s">
        <v>19</v>
      </c>
      <c r="S114" s="105" t="s">
        <v>20</v>
      </c>
      <c r="T114" s="6" t="s">
        <v>12</v>
      </c>
      <c r="U114" s="104"/>
      <c r="V114" s="104"/>
      <c r="W114" s="27">
        <f>P5</f>
        <v>0</v>
      </c>
      <c r="X114" s="19"/>
      <c r="Y114" s="19"/>
      <c r="Z114" s="18">
        <v>1</v>
      </c>
      <c r="AA114" s="18">
        <v>2</v>
      </c>
      <c r="AB114" s="18">
        <v>3</v>
      </c>
      <c r="AC114" s="18">
        <v>4</v>
      </c>
      <c r="AD114" s="18">
        <v>5</v>
      </c>
      <c r="AE114" s="18">
        <v>6</v>
      </c>
      <c r="AF114" s="18" t="s">
        <v>27</v>
      </c>
      <c r="AG114" s="18"/>
      <c r="AH114" s="18"/>
      <c r="AI114" s="21"/>
      <c r="AJ114" s="21"/>
      <c r="AK114" s="21"/>
      <c r="AL114" s="28"/>
      <c r="AM114"/>
    </row>
    <row r="115" spans="1:39" ht="16.5" x14ac:dyDescent="0.35">
      <c r="A115"/>
      <c r="B115"/>
      <c r="C115"/>
      <c r="D115"/>
      <c r="E115"/>
      <c r="F115"/>
      <c r="G115" s="105">
        <v>1</v>
      </c>
      <c r="H115" s="4" t="str">
        <f ca="1">IFERROR(VLOOKUP(G115,$X$115:$AF$119,2,0),"")</f>
        <v>Durham</v>
      </c>
      <c r="I115" s="4"/>
      <c r="J115" s="4"/>
      <c r="K115" s="4"/>
      <c r="M115" s="105">
        <f ca="1">IFERROR(VLOOKUP(G115,$X$115:$AF$119,3,0),"")</f>
        <v>3</v>
      </c>
      <c r="N115" s="105">
        <f ca="1">IFERROR(VLOOKUP(G115,$X$115:$AF$119,4,0),"")</f>
        <v>6</v>
      </c>
      <c r="O115" s="105">
        <f ca="1">IFERROR(VLOOKUP(G115,$X$115:$AF$119,5,0),"")</f>
        <v>8</v>
      </c>
      <c r="P115" s="105">
        <f ca="1">IFERROR(VLOOKUP(G115,$X$115:$AF$119,6,0),"")</f>
        <v>11</v>
      </c>
      <c r="Q115" s="105">
        <f ca="1">IFERROR(VLOOKUP(G115,$X$115:$AF$119,7,0),"")</f>
        <v>13</v>
      </c>
      <c r="R115" s="105">
        <f ca="1">IFERROR(VLOOKUP(G115,$X$115:$AF$119,8,0),"")</f>
        <v>15</v>
      </c>
      <c r="S115" s="105">
        <f ca="1">SUM(M115:R115)</f>
        <v>56</v>
      </c>
      <c r="T115" s="6">
        <f ca="1">IF(H115="",0,1)</f>
        <v>1</v>
      </c>
      <c r="U115" s="104"/>
      <c r="V115" s="104"/>
      <c r="W115" s="29">
        <v>7</v>
      </c>
      <c r="X115" s="15">
        <f ca="1">IF(OR(AJ115="",AJ115=0),0,RANK(AJ115,AJ115:AJ120,1))</f>
        <v>5</v>
      </c>
      <c r="Y115" s="18" t="str">
        <f>Home!F4</f>
        <v>Cleveland</v>
      </c>
      <c r="Z115" s="18">
        <f ca="1">IFERROR(VLOOKUP(Z114,$A$7:$G$106,W115,0),0)</f>
        <v>27</v>
      </c>
      <c r="AA115" s="18">
        <f ca="1">IFERROR(VLOOKUP(AA114,A$7:G$106,W115,0),0)</f>
        <v>49</v>
      </c>
      <c r="AB115" s="18">
        <f ca="1">IFERROR(VLOOKUP(AB114,A$7:G$106,W115,0),0)</f>
        <v>55</v>
      </c>
      <c r="AC115" s="18">
        <f ca="1">IF(W114=3,0,IFERROR(VLOOKUP(AC114,A$7:G$106,W115,0),0))</f>
        <v>57</v>
      </c>
      <c r="AD115" s="18">
        <f ca="1">IF(W114=4,0,IFERROR(VLOOKUP(AD114,A$7:G$106,W115,0),0))</f>
        <v>60</v>
      </c>
      <c r="AE115" s="18">
        <f ca="1">IF(OR(W114=4,W114=5),0,IFERROR(VLOOKUP(AE114,A$7:G$106,W115,0),0))</f>
        <v>64</v>
      </c>
      <c r="AF115" s="19">
        <f t="shared" ref="AF115:AF120" ca="1" si="9">IF(AE115=0,0,SUM(Z115:AE115))</f>
        <v>312</v>
      </c>
      <c r="AG115" s="16">
        <f ca="1">IF(OR(AF115=0,AF115=""),0,RANK(AF115,AF115:AF120,1))</f>
        <v>6</v>
      </c>
      <c r="AH115" s="17" t="str">
        <f ca="1">IF(OR(AG115=0,AG115=""),"",IF(OR(AG115=AG116,AG115=AG117,AG115=AG118,AG115=AG119,AG115=AG120),"=",""))</f>
        <v/>
      </c>
      <c r="AI115" s="20">
        <f ca="1">IF(AH115="=",COUNTIF(AH115:AH115,"&lt;&gt;A")-COUNTIF(AH115:AH115,""),0)</f>
        <v>0</v>
      </c>
      <c r="AJ115" s="22">
        <f t="shared" ref="AJ115:AJ120" ca="1" si="10">IF(AND(AG115=0,AI115=0),"",AG115+(AI115/10)+AL115/10)</f>
        <v>6.6</v>
      </c>
      <c r="AK115" s="20">
        <f t="shared" ref="AK115:AK120" ca="1" si="11">X115</f>
        <v>5</v>
      </c>
      <c r="AL115" s="30">
        <f ca="1">IF(OR(AF115=0,AF115=""),0,RANK(Z115,Z115:Z120,1))</f>
        <v>6</v>
      </c>
      <c r="AM115"/>
    </row>
    <row r="116" spans="1:39" ht="16.5" x14ac:dyDescent="0.35">
      <c r="A116"/>
      <c r="B116"/>
      <c r="C116"/>
      <c r="D116"/>
      <c r="E116"/>
      <c r="F116"/>
      <c r="G116" s="105">
        <v>2</v>
      </c>
      <c r="H116" s="4" t="str">
        <f ca="1">IFERROR(VLOOKUP(G116,$X$115:$AF$119,2,0),"")</f>
        <v>North Yorkshire</v>
      </c>
      <c r="I116" s="4"/>
      <c r="J116" s="4"/>
      <c r="K116" s="4"/>
      <c r="M116" s="105">
        <f ca="1">IFERROR(VLOOKUP(G116,$X$115:$AF$119,3,0),"")</f>
        <v>1</v>
      </c>
      <c r="N116" s="105">
        <f ca="1">IFERROR(VLOOKUP(G116,$X$115:$AF$119,4,0),"")</f>
        <v>4</v>
      </c>
      <c r="O116" s="105">
        <f ca="1">IFERROR(VLOOKUP(G116,$X$115:$AF$119,5,0),"")</f>
        <v>9</v>
      </c>
      <c r="P116" s="105">
        <f ca="1">IFERROR(VLOOKUP(G116,$X$115:$AF$119,6,0),"")</f>
        <v>12</v>
      </c>
      <c r="Q116" s="105">
        <f ca="1">IFERROR(VLOOKUP(G116,$X$115:$AF$119,7,0),"")</f>
        <v>21</v>
      </c>
      <c r="R116" s="105">
        <f ca="1">IFERROR(VLOOKUP(G116,$X$115:$AF$119,8,0),"")</f>
        <v>22</v>
      </c>
      <c r="S116" s="105">
        <f ca="1">SUM(M116:R116)</f>
        <v>69</v>
      </c>
      <c r="T116" s="6">
        <f ca="1">IF(H116="",0,1)</f>
        <v>1</v>
      </c>
      <c r="U116" s="104"/>
      <c r="V116" s="104"/>
      <c r="W116" s="29">
        <v>6</v>
      </c>
      <c r="X116" s="15">
        <f ca="1">IF(OR(AJ116="",AJ116=0),0,RANK(AJ116,AJ115:AJ120,1))</f>
        <v>4</v>
      </c>
      <c r="Y116" s="18" t="str">
        <f>Home!F5</f>
        <v>Cumbria</v>
      </c>
      <c r="Z116" s="18">
        <f ca="1">IFERROR(VLOOKUP(Z114,$B$7:$G$106,W116,0),0)</f>
        <v>7</v>
      </c>
      <c r="AA116" s="18">
        <f ca="1">IFERROR(VLOOKUP(AA114,B$7:G$106,W116,0),0)</f>
        <v>10</v>
      </c>
      <c r="AB116" s="18">
        <f ca="1">IFERROR(VLOOKUP(AB114,B$7:G$106,W116,0),0)</f>
        <v>14</v>
      </c>
      <c r="AC116" s="18">
        <f ca="1">IF(W114=3,0,IFERROR(VLOOKUP(AC114,B$7:G$106,W116,0),0))</f>
        <v>18</v>
      </c>
      <c r="AD116" s="18">
        <f ca="1">IF(W114=4,0,IFERROR(VLOOKUP(AD114,B$7:G$106,W116,0),0))</f>
        <v>19</v>
      </c>
      <c r="AE116" s="18">
        <f ca="1">IF(OR(W114=4,W114=5),0,IFERROR(VLOOKUP(AE114,B$7:G$106,W116,0),0))</f>
        <v>26</v>
      </c>
      <c r="AF116" s="19">
        <f t="shared" ca="1" si="9"/>
        <v>94</v>
      </c>
      <c r="AG116" s="16">
        <f ca="1">IF(OR(AF116=0,AF116=""),0,RANK(AF116,AF115:AF120,1))</f>
        <v>5</v>
      </c>
      <c r="AH116" s="17" t="str">
        <f ca="1">IF(OR(AG116=0,AG116=""),"",IF(OR(AG116=AG117,AG116=AG118,AG116=AG119,AG116=AG120,AG116=AG115),"=",""))</f>
        <v/>
      </c>
      <c r="AI116" s="20">
        <f ca="1">IF(AH116="=",COUNTIF(AH115:AH116,"&lt;&gt;A")-COUNTIF(AH115:AH116,""),0)</f>
        <v>0</v>
      </c>
      <c r="AJ116" s="22">
        <f t="shared" ca="1" si="10"/>
        <v>5.5</v>
      </c>
      <c r="AK116" s="20">
        <f t="shared" ca="1" si="11"/>
        <v>4</v>
      </c>
      <c r="AL116" s="30">
        <f ca="1">IF(OR(AF116=0,AF116=""),0,RANK(Z116,Z115:Z120,1))</f>
        <v>5</v>
      </c>
      <c r="AM116"/>
    </row>
    <row r="117" spans="1:39" ht="16.5" x14ac:dyDescent="0.35">
      <c r="A117"/>
      <c r="B117"/>
      <c r="C117"/>
      <c r="D117"/>
      <c r="E117"/>
      <c r="F117"/>
      <c r="G117" s="105">
        <v>3</v>
      </c>
      <c r="H117" s="4" t="str">
        <f ca="1">IFERROR(VLOOKUP(G117,$X$115:$AF$119,2,0),"")</f>
        <v>Northumberland</v>
      </c>
      <c r="I117" s="4"/>
      <c r="J117" s="4"/>
      <c r="K117" s="4"/>
      <c r="M117" s="105">
        <f ca="1">IFERROR(VLOOKUP(G117,$X$115:$AF$119,3,0),"")</f>
        <v>2</v>
      </c>
      <c r="N117" s="105">
        <f ca="1">IFERROR(VLOOKUP(G117,$X$115:$AF$119,4,0),"")</f>
        <v>5</v>
      </c>
      <c r="O117" s="105">
        <f ca="1">IFERROR(VLOOKUP(G117,$X$115:$AF$119,5,0),"")</f>
        <v>16</v>
      </c>
      <c r="P117" s="105">
        <f ca="1">IFERROR(VLOOKUP(G117,$X$115:$AF$119,6,0),"")</f>
        <v>17</v>
      </c>
      <c r="Q117" s="105">
        <f ca="1">IFERROR(VLOOKUP(G117,$X$115:$AF$119,7,0),"")</f>
        <v>20</v>
      </c>
      <c r="R117" s="105">
        <f ca="1">IFERROR(VLOOKUP(G117,$X$115:$AF$119,8,0),"")</f>
        <v>28</v>
      </c>
      <c r="S117" s="105">
        <f ca="1">SUM(M117:R117)</f>
        <v>88</v>
      </c>
      <c r="T117" s="6">
        <f ca="1">IF(H117="",0,1)</f>
        <v>1</v>
      </c>
      <c r="U117" s="104"/>
      <c r="V117" s="104"/>
      <c r="W117" s="29">
        <v>5</v>
      </c>
      <c r="X117" s="15">
        <f ca="1">IF(OR(AJ117="",AJ117=0),0,RANK(AJ117,AJ115:AJ120,1))</f>
        <v>1</v>
      </c>
      <c r="Y117" s="18" t="str">
        <f>Home!F6</f>
        <v>Durham</v>
      </c>
      <c r="Z117" s="18">
        <f ca="1">IFERROR(VLOOKUP(Z114,$C$7:$G$106,W117,0),0)</f>
        <v>3</v>
      </c>
      <c r="AA117" s="18">
        <f ca="1">IFERROR(VLOOKUP(AA114,C$7:G$106,W117,0),0)</f>
        <v>6</v>
      </c>
      <c r="AB117" s="18">
        <f ca="1">IFERROR(VLOOKUP(AB114,C$7:G$106,W117,0),0)</f>
        <v>8</v>
      </c>
      <c r="AC117" s="18">
        <f ca="1">IF(W114=3,0,IFERROR(VLOOKUP(AC114,C$7:G$106,W117,0),0))</f>
        <v>11</v>
      </c>
      <c r="AD117" s="18">
        <f ca="1">IF(W114=4,0,IFERROR(VLOOKUP(AD114,C$7:G$106,W117,0),0))</f>
        <v>13</v>
      </c>
      <c r="AE117" s="18">
        <f ca="1">IF(OR(W114=4,W114=5),0,IFERROR(VLOOKUP(AE114,C$7:G$106,W117,0),0))</f>
        <v>15</v>
      </c>
      <c r="AF117" s="19">
        <f t="shared" ca="1" si="9"/>
        <v>56</v>
      </c>
      <c r="AG117" s="16">
        <f ca="1">IF(OR(AF117=0,AF117=""),0,RANK(AF117,AF115:AF120,1))</f>
        <v>2</v>
      </c>
      <c r="AH117" s="17" t="str">
        <f ca="1">IF(OR(AG117=0,AG117=""),"",IF(OR(AG117=AG118,AG117=AG119,AG117=AG120,AG117=AG115,AG117=AG116),"=",""))</f>
        <v/>
      </c>
      <c r="AI117" s="20">
        <f ca="1">IF(AH117="=",COUNTIF(AH115:AH117,"&lt;&gt;A")-COUNTIF(AH115:AH117,""),0)</f>
        <v>0</v>
      </c>
      <c r="AJ117" s="22">
        <f t="shared" ca="1" si="10"/>
        <v>2.4</v>
      </c>
      <c r="AK117" s="20">
        <f t="shared" ca="1" si="11"/>
        <v>1</v>
      </c>
      <c r="AL117" s="30">
        <f ca="1">IF(OR(AF117=0,AF117=""),0,RANK(Z117,Z115:Z120,1))</f>
        <v>4</v>
      </c>
      <c r="AM117"/>
    </row>
    <row r="118" spans="1:39" ht="16.5" x14ac:dyDescent="0.35">
      <c r="A118"/>
      <c r="B118"/>
      <c r="C118"/>
      <c r="D118"/>
      <c r="E118"/>
      <c r="F118"/>
      <c r="G118" s="105">
        <v>4</v>
      </c>
      <c r="H118" s="4" t="str">
        <f ca="1">IFERROR(VLOOKUP(G118,$X$115:$AF$119,2,0),"")</f>
        <v>Cumbria</v>
      </c>
      <c r="I118" s="4"/>
      <c r="J118" s="4"/>
      <c r="K118" s="4"/>
      <c r="M118" s="105">
        <f ca="1">IFERROR(VLOOKUP(G118,$X$115:$AF$119,3,0),"")</f>
        <v>7</v>
      </c>
      <c r="N118" s="105">
        <f ca="1">IFERROR(VLOOKUP(G118,$X$115:$AF$119,4,0),"")</f>
        <v>10</v>
      </c>
      <c r="O118" s="105">
        <f ca="1">IFERROR(VLOOKUP(G118,$X$115:$AF$119,5,0),"")</f>
        <v>14</v>
      </c>
      <c r="P118" s="105">
        <f ca="1">IFERROR(VLOOKUP(G118,$X$115:$AF$119,6,0),"")</f>
        <v>18</v>
      </c>
      <c r="Q118" s="105">
        <f ca="1">IFERROR(VLOOKUP(G118,$X$115:$AF$119,7,0),"")</f>
        <v>19</v>
      </c>
      <c r="R118" s="105">
        <f ca="1">IFERROR(VLOOKUP(G118,$X$115:$AF$119,8,0),"")</f>
        <v>26</v>
      </c>
      <c r="S118" s="105">
        <f ca="1">SUM(M118:R118)</f>
        <v>94</v>
      </c>
      <c r="T118" s="6">
        <f ca="1">IF(H118="",0,1)</f>
        <v>1</v>
      </c>
      <c r="U118" s="104"/>
      <c r="V118" s="104"/>
      <c r="W118" s="29">
        <v>4</v>
      </c>
      <c r="X118" s="15">
        <f ca="1">IF(OR(AJ118="",AJ118=0),0,RANK(AJ118,AJ115:AJ120,1))</f>
        <v>3</v>
      </c>
      <c r="Y118" s="18" t="str">
        <f>Home!F7</f>
        <v>Northumberland</v>
      </c>
      <c r="Z118" s="18">
        <f ca="1">IFERROR(VLOOKUP(Z114,$D$7:$G$106,W118,0),0)</f>
        <v>2</v>
      </c>
      <c r="AA118" s="18">
        <f ca="1">IFERROR(VLOOKUP(AA114,D$7:G$106,W118,0),0)</f>
        <v>5</v>
      </c>
      <c r="AB118" s="18">
        <f ca="1">IFERROR(VLOOKUP(AB114,D$7:G$106,W118,0),0)</f>
        <v>16</v>
      </c>
      <c r="AC118" s="18">
        <f ca="1">IF(W114=3,0,IFERROR(VLOOKUP(AC114,D$7:G$106,W118,0),0))</f>
        <v>17</v>
      </c>
      <c r="AD118" s="18">
        <f ca="1">IF(W114=4,0,IFERROR(VLOOKUP(AD114,D$7:G$106,W118,0),0))</f>
        <v>20</v>
      </c>
      <c r="AE118" s="18">
        <f ca="1">IF(OR(W114=4,W114=5),0,IFERROR(VLOOKUP(AE114,D$7:G$106,W118,0),0))</f>
        <v>28</v>
      </c>
      <c r="AF118" s="19">
        <f t="shared" ca="1" si="9"/>
        <v>88</v>
      </c>
      <c r="AG118" s="16">
        <f ca="1">IF(OR(AF118=0,AF118=""),0,RANK(AF118,AF115:AF120,1))</f>
        <v>4</v>
      </c>
      <c r="AH118" s="17" t="str">
        <f ca="1">IF(OR(AG118=0,AG118=""),"",IF(OR(AG118=AG119,AG118=AG120,AG118=AG115,AG118=AG116,AG118=AG117),"=",""))</f>
        <v/>
      </c>
      <c r="AI118" s="20">
        <f ca="1">IF(AH118="=",COUNTIF(AH115:AH118,"&lt;&gt;A")-COUNTIF(AH115:AH118,""),0)</f>
        <v>0</v>
      </c>
      <c r="AJ118" s="22">
        <f t="shared" ca="1" si="10"/>
        <v>4.3</v>
      </c>
      <c r="AK118" s="20">
        <f t="shared" ca="1" si="11"/>
        <v>3</v>
      </c>
      <c r="AL118" s="30">
        <f ca="1">IF(OR(AF118=0,AF118=""),0,RANK(Z118,Z115:Z120,1))</f>
        <v>3</v>
      </c>
      <c r="AM118"/>
    </row>
    <row r="119" spans="1:39" ht="16.5" x14ac:dyDescent="0.35">
      <c r="A119"/>
      <c r="B119"/>
      <c r="C119"/>
      <c r="D119"/>
      <c r="E119"/>
      <c r="F119"/>
      <c r="G119" s="105">
        <v>5</v>
      </c>
      <c r="H119" s="4" t="str">
        <f ca="1">IFERROR(VLOOKUP(G119,$X$115:$AF$119,2,0),"")</f>
        <v>Cleveland</v>
      </c>
      <c r="I119" s="4"/>
      <c r="J119" s="4"/>
      <c r="K119" s="4"/>
      <c r="M119" s="105">
        <f ca="1">IFERROR(VLOOKUP(G119,$X$115:$AF$119,3,0),"")</f>
        <v>27</v>
      </c>
      <c r="N119" s="105">
        <f ca="1">IFERROR(VLOOKUP(G119,$X$115:$AF$119,4,0),"")</f>
        <v>49</v>
      </c>
      <c r="O119" s="105">
        <f ca="1">IFERROR(VLOOKUP(G119,$X$115:$AF$119,5,0),"")</f>
        <v>55</v>
      </c>
      <c r="P119" s="105">
        <f ca="1">IFERROR(VLOOKUP(G119,$X$115:$AF$119,6,0),"")</f>
        <v>57</v>
      </c>
      <c r="Q119" s="105">
        <f ca="1">IFERROR(VLOOKUP(G119,$X$115:$AF$119,7,0),"")</f>
        <v>60</v>
      </c>
      <c r="R119" s="105">
        <f ca="1">IFERROR(VLOOKUP(G119,$X$115:$AF$119,8,0),"")</f>
        <v>64</v>
      </c>
      <c r="S119" s="105">
        <f ca="1">SUM(M119:R119)</f>
        <v>312</v>
      </c>
      <c r="T119" s="6">
        <f ca="1">IF(H119="",0,1)</f>
        <v>1</v>
      </c>
      <c r="U119" s="104"/>
      <c r="V119" s="104"/>
      <c r="W119" s="29">
        <v>3</v>
      </c>
      <c r="X119" s="15">
        <f ca="1">IF(OR(AJ119="",AJ119=0),0,RANK(AJ119,AJ115:AJ120,1))</f>
        <v>2</v>
      </c>
      <c r="Y119" s="18" t="str">
        <f>Home!F8</f>
        <v>North Yorkshire</v>
      </c>
      <c r="Z119" s="18">
        <f ca="1">IFERROR(VLOOKUP(Z114,$E$7:$G$106,W119,0),0)</f>
        <v>1</v>
      </c>
      <c r="AA119" s="18">
        <f ca="1">IFERROR(VLOOKUP(AA114,E$7:G$106,W119,0),0)</f>
        <v>4</v>
      </c>
      <c r="AB119" s="18">
        <f ca="1">IFERROR(VLOOKUP(AB114,E$7:G$106,W119,0),0)</f>
        <v>9</v>
      </c>
      <c r="AC119" s="18">
        <f ca="1">IF(W114=3,0,IFERROR(VLOOKUP(AC114,E$7:G$106,W119,0),0))</f>
        <v>12</v>
      </c>
      <c r="AD119" s="18">
        <f ca="1">IF(W114=4,0,IFERROR(VLOOKUP(AD114,E$7:G$106,W119,0),0))</f>
        <v>21</v>
      </c>
      <c r="AE119" s="18">
        <f ca="1">IF(OR(W114=4,W114=5),0,IFERROR(VLOOKUP(AE114,E$7:G$106,W119,0),0))</f>
        <v>22</v>
      </c>
      <c r="AF119" s="19">
        <f t="shared" ca="1" si="9"/>
        <v>69</v>
      </c>
      <c r="AG119" s="16">
        <f ca="1">IF(OR(AF119=0,AF119=""),0,RANK(AF119,AF115:AF120,1))</f>
        <v>3</v>
      </c>
      <c r="AH119" s="17" t="str">
        <f ca="1">IF(OR(AG119=0,AG119=""),"",IF(OR(AG119=AG120,AG119=AG115,AG119=AG116,AG119=AG117,AG119=AG118),"=",""))</f>
        <v/>
      </c>
      <c r="AI119" s="20">
        <f ca="1">IF(AH119="=",COUNTIF(AH115:AH119,"&lt;&gt;A")-COUNTIF(AH115:AH119,""),0)</f>
        <v>0</v>
      </c>
      <c r="AJ119" s="22">
        <f t="shared" ca="1" si="10"/>
        <v>3.2</v>
      </c>
      <c r="AK119" s="20">
        <f t="shared" ca="1" si="11"/>
        <v>2</v>
      </c>
      <c r="AL119" s="30">
        <f ca="1">IF(OR(AF119=0,AF119=""),0,RANK(Z119,Z115:Z120,1))</f>
        <v>2</v>
      </c>
      <c r="AM119"/>
    </row>
    <row r="120" spans="1:39" ht="16.5" x14ac:dyDescent="0.35">
      <c r="A120"/>
      <c r="B120"/>
      <c r="C120"/>
      <c r="D120"/>
      <c r="E120"/>
      <c r="F120"/>
      <c r="G120" s="105"/>
      <c r="H120" s="4"/>
      <c r="I120" s="4"/>
      <c r="J120" s="4"/>
      <c r="K120" s="4"/>
      <c r="M120" s="105"/>
      <c r="N120" s="105"/>
      <c r="O120" s="105"/>
      <c r="P120" s="105"/>
      <c r="Q120" s="105"/>
      <c r="R120" s="105"/>
      <c r="S120" s="105"/>
      <c r="U120" s="104"/>
      <c r="V120" s="104"/>
      <c r="W120" s="31">
        <v>2</v>
      </c>
      <c r="X120" s="32">
        <f ca="1">IF(OR(AJ120="",AJ120=0),0,RANK(AJ120,AJ115:AJ120,1))</f>
        <v>0</v>
      </c>
      <c r="Y120" s="33">
        <f>Home!F9</f>
        <v>0</v>
      </c>
      <c r="Z120" s="33">
        <f ca="1">IFERROR(VLOOKUP(Z114,F7:G106,W120,0),0)</f>
        <v>0</v>
      </c>
      <c r="AA120" s="33">
        <f ca="1">IFERROR(VLOOKUP(AA114,F7:G106,W120,0),0)</f>
        <v>0</v>
      </c>
      <c r="AB120" s="33">
        <f ca="1">IFERROR(VLOOKUP(AB114,F7:G106,W120,0),0)</f>
        <v>0</v>
      </c>
      <c r="AC120" s="33">
        <f ca="1">IF(W114=3,0,IFERROR(VLOOKUP(AC114,F7:G106,W120,0),0))</f>
        <v>0</v>
      </c>
      <c r="AD120" s="33">
        <f ca="1">IF(W114=4,0,IFERROR(VLOOKUP(AD114,F7:G106,W120,0),0))</f>
        <v>0</v>
      </c>
      <c r="AE120" s="33">
        <f ca="1">IF(OR(W114=4,W114=5),0,IFERROR(VLOOKUP(AE114,F7:G106,W120,0),0))</f>
        <v>0</v>
      </c>
      <c r="AF120" s="34">
        <f t="shared" ca="1" si="9"/>
        <v>0</v>
      </c>
      <c r="AG120" s="35">
        <f ca="1">IF(OR(AF120=0,AF120=""),0,RANK(AF120,AF115:AF120,1))</f>
        <v>0</v>
      </c>
      <c r="AH120" s="36" t="str">
        <f ca="1">IF(OR(AG120=0,AG120=""),"",IF(OR(AG120=AG115,AG120=AG116,AG120=AG117,AG120=AG118,AG120=AG119),"=",""))</f>
        <v/>
      </c>
      <c r="AI120" s="37">
        <f ca="1">IF(AH120="=",COUNTIF(AH115:AH120,"&lt;&gt;A")-COUNTIF(AH115:AH120,""),0)</f>
        <v>0</v>
      </c>
      <c r="AJ120" s="38" t="str">
        <f t="shared" ca="1" si="10"/>
        <v/>
      </c>
      <c r="AK120" s="37">
        <f t="shared" ca="1" si="11"/>
        <v>0</v>
      </c>
      <c r="AL120" s="39">
        <f ca="1">IF(OR(AF120=0,AF120=""),0,RANK(Z120,Z115:Z120,1))</f>
        <v>0</v>
      </c>
      <c r="AM120"/>
    </row>
    <row r="121" spans="1:39" x14ac:dyDescent="0.25">
      <c r="A121"/>
      <c r="B121"/>
      <c r="C121"/>
      <c r="D121"/>
      <c r="E121"/>
      <c r="F121"/>
      <c r="G121" s="131" t="str">
        <f ca="1">CONCATENATE($G$5," ","Winning Team"," ",H115," ","with"," ",S115," ",S114)</f>
        <v>Intermediate Girls Winning Team Durham with 56 Points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6">
        <v>1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/>
    </row>
    <row r="122" spans="1:39" x14ac:dyDescent="0.25">
      <c r="A122"/>
      <c r="B122"/>
      <c r="C122"/>
      <c r="D122"/>
      <c r="E122"/>
      <c r="F122" s="8"/>
      <c r="G122" s="124"/>
      <c r="H122" s="4" t="s">
        <v>1</v>
      </c>
      <c r="I122" s="132" t="s">
        <v>2</v>
      </c>
      <c r="J122" s="132"/>
      <c r="K122" s="132"/>
      <c r="L122" s="132"/>
      <c r="M122" s="132"/>
      <c r="N122" s="132"/>
      <c r="O122" s="4" t="s">
        <v>82</v>
      </c>
      <c r="P122" s="4"/>
      <c r="Q122" s="4"/>
      <c r="R122" s="4"/>
      <c r="S122" s="1" t="s">
        <v>3</v>
      </c>
      <c r="T122" s="6">
        <v>1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</row>
    <row r="123" spans="1:39" x14ac:dyDescent="0.25">
      <c r="A123"/>
      <c r="B123"/>
      <c r="C123"/>
      <c r="D123"/>
      <c r="E123"/>
      <c r="F123" s="8"/>
      <c r="G123" s="124">
        <v>1</v>
      </c>
      <c r="H123" s="124">
        <f t="shared" ref="H123:H128" ca="1" si="12">IFERROR(VLOOKUP(INDIRECT(H130),$G$7:$H$106,2,0),"")</f>
        <v>42</v>
      </c>
      <c r="I123" s="129" t="str">
        <f t="shared" ref="I123:I128" ca="1" si="13">IFERROR(VLOOKUP(H123,INDIRECT($AA$1),2,0),"")</f>
        <v>Emily Chong</v>
      </c>
      <c r="J123" s="129"/>
      <c r="K123" s="129"/>
      <c r="L123" s="129"/>
      <c r="M123" s="129"/>
      <c r="N123" s="129"/>
      <c r="O123" s="59" t="str">
        <f t="shared" ref="O123:O128" ca="1" si="14">IFERROR(VLOOKUP(H123,INDIRECT($AA$1),3,0),"")</f>
        <v>Durham</v>
      </c>
      <c r="P123" s="59"/>
      <c r="Q123" s="59"/>
      <c r="R123" s="59"/>
      <c r="S123" s="70">
        <f t="shared" ref="S123:S128" ca="1" si="15">IFERROR(VLOOKUP(H123,$H$7:$S$106,12,0),"")</f>
        <v>16.329999999999998</v>
      </c>
      <c r="T123" s="6">
        <f t="shared" ref="T123:T128" ca="1" si="16">IF(H123="",0,1)</f>
        <v>1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</row>
    <row r="124" spans="1:39" x14ac:dyDescent="0.25">
      <c r="A124"/>
      <c r="B124"/>
      <c r="C124"/>
      <c r="D124"/>
      <c r="E124"/>
      <c r="F124" s="8"/>
      <c r="G124" s="124">
        <v>2</v>
      </c>
      <c r="H124" s="124">
        <f t="shared" ca="1" si="12"/>
        <v>41</v>
      </c>
      <c r="I124" s="129" t="str">
        <f t="shared" ca="1" si="13"/>
        <v>Nicole Phillips</v>
      </c>
      <c r="J124" s="129"/>
      <c r="K124" s="129"/>
      <c r="L124" s="129"/>
      <c r="M124" s="129"/>
      <c r="N124" s="129"/>
      <c r="O124" s="59" t="str">
        <f t="shared" ca="1" si="14"/>
        <v>Durham</v>
      </c>
      <c r="P124" s="59"/>
      <c r="Q124" s="59"/>
      <c r="R124" s="59"/>
      <c r="S124" s="70">
        <f t="shared" ca="1" si="15"/>
        <v>16.440000000000001</v>
      </c>
      <c r="T124" s="6">
        <f t="shared" ca="1" si="16"/>
        <v>1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</row>
    <row r="125" spans="1:39" x14ac:dyDescent="0.25">
      <c r="A125"/>
      <c r="B125"/>
      <c r="C125"/>
      <c r="D125"/>
      <c r="E125"/>
      <c r="F125" s="8"/>
      <c r="G125" s="124">
        <v>3</v>
      </c>
      <c r="H125" s="124">
        <f t="shared" ca="1" si="12"/>
        <v>48</v>
      </c>
      <c r="I125" s="129" t="str">
        <f t="shared" ca="1" si="13"/>
        <v>Cecilia Reid</v>
      </c>
      <c r="J125" s="129"/>
      <c r="K125" s="129"/>
      <c r="L125" s="129"/>
      <c r="M125" s="129"/>
      <c r="N125" s="129"/>
      <c r="O125" s="59" t="str">
        <f t="shared" ca="1" si="14"/>
        <v>Durham</v>
      </c>
      <c r="P125" s="59"/>
      <c r="Q125" s="59"/>
      <c r="R125" s="59"/>
      <c r="S125" s="70">
        <f t="shared" ca="1" si="15"/>
        <v>16.54</v>
      </c>
      <c r="T125" s="6">
        <f t="shared" ca="1" si="16"/>
        <v>1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</row>
    <row r="126" spans="1:39" x14ac:dyDescent="0.25">
      <c r="A126"/>
      <c r="B126"/>
      <c r="C126"/>
      <c r="D126"/>
      <c r="E126"/>
      <c r="F126" s="8"/>
      <c r="G126" s="124">
        <v>4</v>
      </c>
      <c r="H126" s="124">
        <f t="shared" ca="1" si="12"/>
        <v>45</v>
      </c>
      <c r="I126" s="129" t="str">
        <f t="shared" ca="1" si="13"/>
        <v>Amy Leonard</v>
      </c>
      <c r="J126" s="129"/>
      <c r="K126" s="129"/>
      <c r="L126" s="129"/>
      <c r="M126" s="129"/>
      <c r="N126" s="129"/>
      <c r="O126" s="59" t="str">
        <f t="shared" ca="1" si="14"/>
        <v>Durham</v>
      </c>
      <c r="P126" s="59"/>
      <c r="Q126" s="59"/>
      <c r="R126" s="59"/>
      <c r="S126" s="70">
        <f t="shared" ca="1" si="15"/>
        <v>17</v>
      </c>
      <c r="T126" s="6">
        <f t="shared" ca="1" si="16"/>
        <v>1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</row>
    <row r="127" spans="1:39" x14ac:dyDescent="0.25">
      <c r="A127"/>
      <c r="B127"/>
      <c r="C127"/>
      <c r="D127"/>
      <c r="E127"/>
      <c r="F127" s="8"/>
      <c r="G127" s="124">
        <v>5</v>
      </c>
      <c r="H127" s="124">
        <f t="shared" ca="1" si="12"/>
        <v>47</v>
      </c>
      <c r="I127" s="129" t="str">
        <f t="shared" ca="1" si="13"/>
        <v>Tess Graham</v>
      </c>
      <c r="J127" s="129"/>
      <c r="K127" s="129"/>
      <c r="L127" s="129"/>
      <c r="M127" s="129"/>
      <c r="N127" s="129"/>
      <c r="O127" s="59" t="str">
        <f t="shared" ca="1" si="14"/>
        <v>Durham</v>
      </c>
      <c r="P127" s="59"/>
      <c r="Q127" s="59"/>
      <c r="R127" s="59"/>
      <c r="S127" s="70">
        <f t="shared" ca="1" si="15"/>
        <v>17.059999999999999</v>
      </c>
      <c r="T127" s="6">
        <f t="shared" ca="1" si="16"/>
        <v>1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</row>
    <row r="128" spans="1:39" x14ac:dyDescent="0.25">
      <c r="A128"/>
      <c r="B128"/>
      <c r="C128"/>
      <c r="D128"/>
      <c r="E128"/>
      <c r="F128"/>
      <c r="G128" s="124">
        <v>6</v>
      </c>
      <c r="H128" s="124">
        <f t="shared" ca="1" si="12"/>
        <v>46</v>
      </c>
      <c r="I128" s="129" t="str">
        <f t="shared" ca="1" si="13"/>
        <v>Rebecca Wren</v>
      </c>
      <c r="J128" s="129"/>
      <c r="K128" s="129"/>
      <c r="L128" s="129"/>
      <c r="M128" s="129"/>
      <c r="N128" s="129"/>
      <c r="O128" s="59" t="str">
        <f t="shared" ca="1" si="14"/>
        <v>Durham</v>
      </c>
      <c r="P128" s="59"/>
      <c r="Q128" s="59"/>
      <c r="R128" s="59"/>
      <c r="S128" s="70">
        <f t="shared" ca="1" si="15"/>
        <v>17.2</v>
      </c>
      <c r="T128" s="6">
        <f t="shared" ca="1" si="16"/>
        <v>1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</row>
    <row r="129" spans="1:39" x14ac:dyDescent="0.25">
      <c r="A129" s="125"/>
      <c r="B129" s="125"/>
      <c r="C129" s="125"/>
      <c r="D129" s="125"/>
      <c r="E129" s="125"/>
      <c r="F129" s="125"/>
      <c r="G129" s="124"/>
      <c r="H129" s="4"/>
      <c r="M129" s="124"/>
      <c r="N129" s="124"/>
      <c r="O129" s="124"/>
      <c r="P129" s="124"/>
      <c r="Q129" s="124"/>
      <c r="R129" s="124"/>
      <c r="S129" s="124"/>
      <c r="T129" s="6">
        <v>1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</row>
    <row r="130" spans="1:39" hidden="1" x14ac:dyDescent="0.25">
      <c r="A130" s="104"/>
      <c r="B130" s="104"/>
      <c r="C130" s="104"/>
      <c r="D130" s="104"/>
      <c r="E130" s="104"/>
      <c r="F130" s="104"/>
      <c r="G130" s="124"/>
      <c r="H130" s="124" t="s">
        <v>689</v>
      </c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 hidden="1" x14ac:dyDescent="0.25">
      <c r="A131" s="104"/>
      <c r="B131" s="104"/>
      <c r="C131" s="104"/>
      <c r="D131" s="104"/>
      <c r="E131" s="104"/>
      <c r="F131" s="104"/>
      <c r="G131" s="124"/>
      <c r="H131" s="124" t="s">
        <v>690</v>
      </c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 hidden="1" x14ac:dyDescent="0.25">
      <c r="A132" s="104"/>
      <c r="B132" s="104"/>
      <c r="C132" s="104"/>
      <c r="D132" s="104"/>
      <c r="E132" s="104"/>
      <c r="F132" s="104"/>
      <c r="G132" s="124"/>
      <c r="H132" s="124" t="s">
        <v>691</v>
      </c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 hidden="1" x14ac:dyDescent="0.25">
      <c r="A133" s="104"/>
      <c r="B133" s="104"/>
      <c r="C133" s="104"/>
      <c r="D133" s="104"/>
      <c r="E133" s="104"/>
      <c r="F133" s="104"/>
      <c r="G133" s="124"/>
      <c r="H133" s="124" t="s">
        <v>692</v>
      </c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 hidden="1" x14ac:dyDescent="0.25">
      <c r="A134" s="104"/>
      <c r="B134" s="104"/>
      <c r="C134" s="104"/>
      <c r="D134" s="104"/>
      <c r="E134" s="104"/>
      <c r="F134" s="104"/>
      <c r="G134" s="124"/>
      <c r="H134" s="124" t="s">
        <v>693</v>
      </c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 hidden="1" x14ac:dyDescent="0.25">
      <c r="A135" s="104"/>
      <c r="B135" s="104"/>
      <c r="C135" s="104"/>
      <c r="D135" s="104"/>
      <c r="E135" s="104"/>
      <c r="F135" s="104"/>
      <c r="G135" s="124"/>
      <c r="H135" s="124" t="s">
        <v>694</v>
      </c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 hidden="1" x14ac:dyDescent="0.25">
      <c r="A136" s="104"/>
      <c r="B136" s="104"/>
      <c r="C136" s="104"/>
      <c r="D136" s="104"/>
      <c r="E136" s="104"/>
      <c r="F136" s="104"/>
      <c r="G136" s="124"/>
      <c r="H136" s="124" t="s">
        <v>695</v>
      </c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 x14ac:dyDescent="0.25">
      <c r="A137" s="104"/>
      <c r="B137" s="104"/>
      <c r="C137" s="104"/>
      <c r="D137" s="104"/>
      <c r="E137" s="104"/>
      <c r="F137" s="104"/>
      <c r="G137" s="105"/>
      <c r="H137" s="105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 x14ac:dyDescent="0.25">
      <c r="A138" s="104"/>
      <c r="B138" s="104"/>
      <c r="C138" s="104"/>
      <c r="D138" s="104"/>
      <c r="E138" s="104"/>
      <c r="F138" s="104"/>
      <c r="G138" s="105"/>
      <c r="H138" s="105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 x14ac:dyDescent="0.25">
      <c r="A139" s="104"/>
      <c r="B139" s="104"/>
      <c r="C139" s="104"/>
      <c r="D139" s="104"/>
      <c r="E139" s="104"/>
      <c r="F139" s="104"/>
      <c r="G139" s="105"/>
      <c r="H139" s="105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 x14ac:dyDescent="0.25">
      <c r="A140" s="104"/>
      <c r="B140" s="104"/>
      <c r="C140" s="104"/>
      <c r="D140" s="104"/>
      <c r="E140" s="104"/>
      <c r="F140" s="104"/>
      <c r="G140" s="105"/>
      <c r="H140" s="105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 x14ac:dyDescent="0.25">
      <c r="A141" s="104"/>
      <c r="B141" s="104"/>
      <c r="C141" s="104"/>
      <c r="D141" s="104"/>
      <c r="E141" s="104"/>
      <c r="F141" s="104"/>
      <c r="G141" s="105"/>
      <c r="H141" s="105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 x14ac:dyDescent="0.25">
      <c r="A142" s="104"/>
      <c r="B142" s="104"/>
      <c r="C142" s="104"/>
      <c r="D142" s="104"/>
      <c r="E142" s="104"/>
      <c r="F142" s="104"/>
      <c r="G142" s="105"/>
      <c r="H142" s="105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 x14ac:dyDescent="0.25">
      <c r="A143" s="104"/>
      <c r="B143" s="104"/>
      <c r="C143" s="104"/>
      <c r="D143" s="104"/>
      <c r="E143" s="104"/>
      <c r="F143" s="104"/>
      <c r="G143" s="105"/>
      <c r="H143" s="105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 x14ac:dyDescent="0.25">
      <c r="A144" s="104"/>
      <c r="B144" s="104"/>
      <c r="C144" s="104"/>
      <c r="D144" s="104"/>
      <c r="E144" s="104"/>
      <c r="F144" s="104"/>
      <c r="G144" s="105"/>
      <c r="H144" s="105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/>
    </row>
    <row r="160" spans="1:3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/>
    </row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spans="23:38" customFormat="1" x14ac:dyDescent="0.25"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</row>
    <row r="178" spans="23:38" customFormat="1" x14ac:dyDescent="0.25"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</row>
    <row r="179" spans="23:38" customFormat="1" x14ac:dyDescent="0.25"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</row>
    <row r="180" spans="23:38" customFormat="1" x14ac:dyDescent="0.25">
      <c r="W180" s="19"/>
      <c r="X180" s="19"/>
      <c r="Y180" s="62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19"/>
      <c r="AK180" s="19"/>
      <c r="AL180" s="19"/>
    </row>
    <row r="181" spans="23:38" customFormat="1" x14ac:dyDescent="0.25"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21"/>
    </row>
    <row r="182" spans="23:38" customFormat="1" x14ac:dyDescent="0.25"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</row>
    <row r="183" spans="23:38" customFormat="1" x14ac:dyDescent="0.25"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</row>
    <row r="184" spans="23:38" customFormat="1" x14ac:dyDescent="0.25"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</row>
    <row r="185" spans="23:38" customFormat="1" x14ac:dyDescent="0.25"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</row>
    <row r="186" spans="23:38" customFormat="1" x14ac:dyDescent="0.25"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</row>
    <row r="187" spans="23:38" customFormat="1" x14ac:dyDescent="0.25"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23:38" customFormat="1" x14ac:dyDescent="0.25"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</row>
    <row r="189" spans="23:38" customFormat="1" x14ac:dyDescent="0.25"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</row>
    <row r="190" spans="23:38" customFormat="1" x14ac:dyDescent="0.25"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</row>
    <row r="191" spans="23:38" customFormat="1" x14ac:dyDescent="0.25"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</row>
    <row r="192" spans="23:38" customFormat="1" x14ac:dyDescent="0.25"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</row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1:39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:39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3" spans="1:39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1:39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1:39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:39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:39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1:39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6" spans="1:39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:39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1:39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1:39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315" spans="1:39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</row>
  </sheetData>
  <sheetProtection password="CC45" sheet="1" objects="1" scenarios="1" selectLockedCells="1" autoFilter="0"/>
  <autoFilter ref="T1:T316" xr:uid="{00000000-0009-0000-0000-000008000000}"/>
  <mergeCells count="120">
    <mergeCell ref="G121:S121"/>
    <mergeCell ref="I122:N122"/>
    <mergeCell ref="I123:N123"/>
    <mergeCell ref="I124:N124"/>
    <mergeCell ref="I125:N125"/>
    <mergeCell ref="I126:N126"/>
    <mergeCell ref="I127:N127"/>
    <mergeCell ref="I128:N128"/>
    <mergeCell ref="G1:S1"/>
    <mergeCell ref="I17:N17"/>
    <mergeCell ref="I18:N18"/>
    <mergeCell ref="I25:N25"/>
    <mergeCell ref="I26:N26"/>
    <mergeCell ref="I27:N27"/>
    <mergeCell ref="I28:N28"/>
    <mergeCell ref="I29:N29"/>
    <mergeCell ref="I30:N30"/>
    <mergeCell ref="I19:N19"/>
    <mergeCell ref="I20:N20"/>
    <mergeCell ref="I21:N21"/>
    <mergeCell ref="I22:N22"/>
    <mergeCell ref="I23:N23"/>
    <mergeCell ref="I24:N24"/>
    <mergeCell ref="I37:N37"/>
    <mergeCell ref="AA1:AD1"/>
    <mergeCell ref="G2:S2"/>
    <mergeCell ref="AA2:AD2"/>
    <mergeCell ref="G3:S3"/>
    <mergeCell ref="I6:N6"/>
    <mergeCell ref="I13:N13"/>
    <mergeCell ref="I14:N14"/>
    <mergeCell ref="I15:N15"/>
    <mergeCell ref="I16:N16"/>
    <mergeCell ref="I7:N7"/>
    <mergeCell ref="I8:N8"/>
    <mergeCell ref="I9:N9"/>
    <mergeCell ref="I10:N10"/>
    <mergeCell ref="I11:N11"/>
    <mergeCell ref="I12:N12"/>
    <mergeCell ref="I38:N38"/>
    <mergeCell ref="I39:N39"/>
    <mergeCell ref="I40:N40"/>
    <mergeCell ref="I41:N41"/>
    <mergeCell ref="I42:N42"/>
    <mergeCell ref="I31:N31"/>
    <mergeCell ref="I32:N32"/>
    <mergeCell ref="I33:N33"/>
    <mergeCell ref="I34:N34"/>
    <mergeCell ref="I35:N35"/>
    <mergeCell ref="I36:N36"/>
    <mergeCell ref="I49:N49"/>
    <mergeCell ref="I50:N50"/>
    <mergeCell ref="I51:N51"/>
    <mergeCell ref="I52:N52"/>
    <mergeCell ref="I53:N53"/>
    <mergeCell ref="I54:N54"/>
    <mergeCell ref="I43:N43"/>
    <mergeCell ref="I44:N44"/>
    <mergeCell ref="I45:N45"/>
    <mergeCell ref="I46:N46"/>
    <mergeCell ref="I47:N47"/>
    <mergeCell ref="I48:N48"/>
    <mergeCell ref="I61:N61"/>
    <mergeCell ref="I62:N62"/>
    <mergeCell ref="I63:N63"/>
    <mergeCell ref="I64:N64"/>
    <mergeCell ref="I65:N65"/>
    <mergeCell ref="I66:N66"/>
    <mergeCell ref="I55:N55"/>
    <mergeCell ref="I56:N56"/>
    <mergeCell ref="I57:N57"/>
    <mergeCell ref="I58:N58"/>
    <mergeCell ref="I59:N59"/>
    <mergeCell ref="I60:N60"/>
    <mergeCell ref="I73:N73"/>
    <mergeCell ref="I74:N74"/>
    <mergeCell ref="I75:N75"/>
    <mergeCell ref="I76:N76"/>
    <mergeCell ref="I77:N77"/>
    <mergeCell ref="I78:N78"/>
    <mergeCell ref="I67:N67"/>
    <mergeCell ref="I68:N68"/>
    <mergeCell ref="I69:N69"/>
    <mergeCell ref="I70:N70"/>
    <mergeCell ref="I71:N71"/>
    <mergeCell ref="I72:N72"/>
    <mergeCell ref="I85:N85"/>
    <mergeCell ref="I86:N86"/>
    <mergeCell ref="I87:N87"/>
    <mergeCell ref="I88:N88"/>
    <mergeCell ref="I89:N89"/>
    <mergeCell ref="I90:N90"/>
    <mergeCell ref="I79:N79"/>
    <mergeCell ref="I80:N80"/>
    <mergeCell ref="I81:N81"/>
    <mergeCell ref="I82:N82"/>
    <mergeCell ref="I83:N83"/>
    <mergeCell ref="I84:N84"/>
    <mergeCell ref="I97:N97"/>
    <mergeCell ref="I98:N98"/>
    <mergeCell ref="I99:N99"/>
    <mergeCell ref="I100:N100"/>
    <mergeCell ref="I101:N101"/>
    <mergeCell ref="I102:N102"/>
    <mergeCell ref="I91:N91"/>
    <mergeCell ref="I92:N92"/>
    <mergeCell ref="I93:N93"/>
    <mergeCell ref="I94:N94"/>
    <mergeCell ref="I95:N95"/>
    <mergeCell ref="I96:N96"/>
    <mergeCell ref="I109:N109"/>
    <mergeCell ref="I110:N110"/>
    <mergeCell ref="I111:N111"/>
    <mergeCell ref="G113:S113"/>
    <mergeCell ref="I103:N103"/>
    <mergeCell ref="I104:N104"/>
    <mergeCell ref="I105:N105"/>
    <mergeCell ref="I106:N106"/>
    <mergeCell ref="G107:S107"/>
    <mergeCell ref="I108:N108"/>
  </mergeCells>
  <conditionalFormatting sqref="H19:H106">
    <cfRule type="duplicateValues" dxfId="3" priority="2"/>
  </conditionalFormatting>
  <conditionalFormatting sqref="H7:H18">
    <cfRule type="duplicateValues" dxfId="2" priority="1"/>
  </conditionalFormatting>
  <pageMargins left="0.70866141732283472" right="0.70866141732283472" top="0.35433070866141736" bottom="0.35433070866141736" header="0" footer="0"/>
  <pageSetup paperSize="9" orientation="portrait" r:id="rId1"/>
  <rowBreaks count="1" manualBreakCount="1">
    <brk id="47" min="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Home</vt:lpstr>
      <vt:lpstr>Minor_Boys</vt:lpstr>
      <vt:lpstr>Junior_Boys</vt:lpstr>
      <vt:lpstr>Intermediate_Boys</vt:lpstr>
      <vt:lpstr>Senior_Boys</vt:lpstr>
      <vt:lpstr>Boys Declarations</vt:lpstr>
      <vt:lpstr>Minor_Girls</vt:lpstr>
      <vt:lpstr>Junior_Girls</vt:lpstr>
      <vt:lpstr>Intermediate_Girls</vt:lpstr>
      <vt:lpstr>Senior_Girls</vt:lpstr>
      <vt:lpstr>Girls Declarations</vt:lpstr>
      <vt:lpstr>Overall Team Results</vt:lpstr>
      <vt:lpstr>Full Results</vt:lpstr>
      <vt:lpstr>Intermediate_boys</vt:lpstr>
      <vt:lpstr>Intermediate_girls</vt:lpstr>
      <vt:lpstr>Junior_boys</vt:lpstr>
      <vt:lpstr>Junior_girls</vt:lpstr>
      <vt:lpstr>Minor_boys</vt:lpstr>
      <vt:lpstr>Minor_girls</vt:lpstr>
      <vt:lpstr>'Full Results'!Print_Area</vt:lpstr>
      <vt:lpstr>Intermediate_Boys!Print_Area</vt:lpstr>
      <vt:lpstr>Intermediate_Girls!Print_Area</vt:lpstr>
      <vt:lpstr>Junior_Boys!Print_Area</vt:lpstr>
      <vt:lpstr>Junior_Girls!Print_Area</vt:lpstr>
      <vt:lpstr>Minor_Boys!Print_Area</vt:lpstr>
      <vt:lpstr>Minor_Girls!Print_Area</vt:lpstr>
      <vt:lpstr>'Overall Team Results'!Print_Area</vt:lpstr>
      <vt:lpstr>Senior_Boys!Print_Area</vt:lpstr>
      <vt:lpstr>Senior_Girls!Print_Area</vt:lpstr>
      <vt:lpstr>Intermediate_Boys!Print_Titles</vt:lpstr>
      <vt:lpstr>Intermediate_Girls!Print_Titles</vt:lpstr>
      <vt:lpstr>Junior_Boys!Print_Titles</vt:lpstr>
      <vt:lpstr>Junior_Girls!Print_Titles</vt:lpstr>
      <vt:lpstr>Minor_Boys!Print_Titles</vt:lpstr>
      <vt:lpstr>Minor_Girls!Print_Titles</vt:lpstr>
      <vt:lpstr>Senior_Boys!Print_Titles</vt:lpstr>
      <vt:lpstr>Senior_Girls!Print_Titles</vt:lpstr>
      <vt:lpstr>Senior_boys</vt:lpstr>
      <vt:lpstr>Senior_girls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user</cp:lastModifiedBy>
  <cp:lastPrinted>2019-02-02T15:10:37Z</cp:lastPrinted>
  <dcterms:created xsi:type="dcterms:W3CDTF">2014-11-22T09:09:20Z</dcterms:created>
  <dcterms:modified xsi:type="dcterms:W3CDTF">2019-02-03T13:11:50Z</dcterms:modified>
</cp:coreProperties>
</file>